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856" firstSheet="16" activeTab="18"/>
  </bookViews>
  <sheets>
    <sheet name="附表1-2019年一般预算收入" sheetId="1" r:id="rId1"/>
    <sheet name="附表2-2019年一般预算财力" sheetId="2" r:id="rId2"/>
    <sheet name="附表3-2019年一般预算支出" sheetId="3" r:id="rId3"/>
    <sheet name="附表4-2019年基金收入完成" sheetId="4" r:id="rId4"/>
    <sheet name="附表5-2019年基金支出完成" sheetId="5" r:id="rId5"/>
    <sheet name="附表6-2019年国有资本经营收入完成" sheetId="6" r:id="rId6"/>
    <sheet name="附表7-2019年国有资本经营支出完成" sheetId="7" r:id="rId7"/>
    <sheet name="附表8-2020年收入预算" sheetId="8" r:id="rId8"/>
    <sheet name="附表9-2020一般预算财力" sheetId="9" r:id="rId9"/>
    <sheet name="附表10-2020年区支出预算" sheetId="10" r:id="rId10"/>
    <sheet name="附表11-2020年区支出明细表" sheetId="11" r:id="rId11"/>
    <sheet name="附表12-2020年区支出预算经济分类情况表" sheetId="12" r:id="rId12"/>
    <sheet name="附表13-2020年基金收入" sheetId="13" r:id="rId13"/>
    <sheet name="附表14-2020年基金支出预算表" sheetId="14" r:id="rId14"/>
    <sheet name="附表15-2020年国有资本经营收入" sheetId="15" r:id="rId15"/>
    <sheet name="附表16-2020年国有资本经营支出" sheetId="16" r:id="rId16"/>
    <sheet name="附表17-2020年社保基金收入" sheetId="17" r:id="rId17"/>
    <sheet name="附表18-2020年社保基金支出" sheetId="18" r:id="rId18"/>
    <sheet name="附表19-2020年债务情况表" sheetId="19" r:id="rId19"/>
    <sheet name="附表20-2020年税收返还和转移支付" sheetId="20" r:id="rId20"/>
  </sheets>
  <definedNames>
    <definedName name="_xlnm.Print_Area" localSheetId="9">'附表10-2020年区支出预算'!$A$1:$F$27</definedName>
    <definedName name="_xlnm.Print_Area" localSheetId="0">'附表1-2019年一般预算收入'!$A$1:$G$32</definedName>
    <definedName name="_xlnm.Print_Area" localSheetId="11">'附表12-2020年区支出预算经济分类情况表'!$A$1:$C$61</definedName>
    <definedName name="_xlnm.Print_Area" localSheetId="13">'附表14-2020年基金支出预算表'!$A$1:$E$20</definedName>
    <definedName name="_xlnm.Print_Area" localSheetId="1">'附表2-2019年一般预算财力'!$A$1:$H$17</definedName>
    <definedName name="_xlnm.Print_Area" localSheetId="2">'附表3-2019年一般预算支出'!$A$1:$G$28</definedName>
    <definedName name="_xlnm.Print_Area" localSheetId="3">'附表4-2019年基金收入完成'!$A$1:$H$19</definedName>
    <definedName name="_xlnm.Print_Area" localSheetId="5">'附表6-2019年国有资本经营收入完成'!$A$1:$G$13</definedName>
    <definedName name="_xlnm.Print_Area" localSheetId="6">'附表7-2019年国有资本经营支出完成'!$A$1:$D$9</definedName>
    <definedName name="_xlnm.Print_Titles" localSheetId="10">'附表11-2020年区支出明细表'!$4:$5</definedName>
    <definedName name="_xlnm.Print_Titles" localSheetId="11">'附表12-2020年区支出预算经济分类情况表'!$4:$5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Administrator</author>
  </authors>
  <commentList>
    <comment ref="E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283+121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205369-4500-16100</t>
        </r>
      </text>
    </comment>
    <comment ref="C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10019+4500</t>
        </r>
      </text>
    </comment>
    <comment ref="C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230811+16100</t>
        </r>
      </text>
    </comment>
  </commentList>
</comments>
</file>

<file path=xl/sharedStrings.xml><?xml version="1.0" encoding="utf-8"?>
<sst xmlns="http://schemas.openxmlformats.org/spreadsheetml/2006/main" count="1013" uniqueCount="681">
  <si>
    <t>附表1</t>
  </si>
  <si>
    <t>2019年海沧区一般公共预算收入情况表</t>
  </si>
  <si>
    <t>单位：万元</t>
  </si>
  <si>
    <t>预算科目</t>
  </si>
  <si>
    <t>调整后预算数</t>
  </si>
  <si>
    <t>完成数</t>
  </si>
  <si>
    <t>完成预算%</t>
  </si>
  <si>
    <t>2019年</t>
  </si>
  <si>
    <t>2018年</t>
  </si>
  <si>
    <t>增减额</t>
  </si>
  <si>
    <t>增减%</t>
  </si>
  <si>
    <t>财政收入合计</t>
  </si>
  <si>
    <t>一、税务部门-税收收入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</si>
  <si>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</si>
  <si>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</si>
  <si>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</si>
  <si>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</si>
  <si>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</si>
  <si>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</si>
  <si>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</si>
  <si>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</si>
  <si>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</si>
  <si>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</si>
  <si>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</si>
  <si>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环境保护税</t>
  </si>
  <si>
    <t>二、财政部门-非税收入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</si>
  <si>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</si>
  <si>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</si>
  <si>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</si>
  <si>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</si>
  <si>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</si>
  <si>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上缴市级共享税收入</t>
  </si>
  <si>
    <t>上缴中央“四税收入”</t>
  </si>
  <si>
    <t>其中：上缴中央增值税收入</t>
  </si>
  <si>
    <t xml:space="preserve">      上缴中央消费税收入</t>
  </si>
  <si>
    <t xml:space="preserve">      上缴中央企业所得税收入</t>
  </si>
  <si>
    <t xml:space="preserve">      上缴中央个人所得税收入</t>
  </si>
  <si>
    <t>财政总收入</t>
  </si>
  <si>
    <t>附表2</t>
  </si>
  <si>
    <t>2019年海沧区一般公共预算财力情况表</t>
  </si>
  <si>
    <t>序号</t>
  </si>
  <si>
    <t>收入项目</t>
  </si>
  <si>
    <t>一</t>
  </si>
  <si>
    <t>区级财政收入</t>
  </si>
  <si>
    <t>二</t>
  </si>
  <si>
    <t>财政体制缴补</t>
  </si>
  <si>
    <t>上级体制补助收入</t>
  </si>
  <si>
    <t>其中：税收返还</t>
  </si>
  <si>
    <t xml:space="preserve">      一般转移收入</t>
  </si>
  <si>
    <t>加：上级专项转移收入</t>
  </si>
  <si>
    <t>减：上解上级收入</t>
  </si>
  <si>
    <t>三</t>
  </si>
  <si>
    <t>当年财力合计</t>
  </si>
  <si>
    <t>四</t>
  </si>
  <si>
    <t>调入预算稳定调节基金</t>
  </si>
  <si>
    <t>五</t>
  </si>
  <si>
    <t>调入资金</t>
  </si>
  <si>
    <t>六</t>
  </si>
  <si>
    <t>上年结余</t>
  </si>
  <si>
    <t>七</t>
  </si>
  <si>
    <t>累计可用财力合计</t>
  </si>
  <si>
    <t>附表3</t>
  </si>
  <si>
    <t>2019年海沧区一般公共预算支出情况表</t>
  </si>
  <si>
    <t>科目</t>
  </si>
  <si>
    <t>本级</t>
  </si>
  <si>
    <t>上级转移</t>
  </si>
  <si>
    <t>合计</t>
  </si>
  <si>
    <t>4=2+3</t>
  </si>
  <si>
    <t>5=2/1</t>
  </si>
  <si>
    <t>财政支出合计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</si>
  <si>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</si>
  <si>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</si>
  <si>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</si>
  <si>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</si>
  <si>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</si>
  <si>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</si>
  <si>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</si>
  <si>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八</t>
  </si>
  <si>
    <t>卫生健康支出</t>
  </si>
  <si>
    <t>九</t>
  </si>
  <si>
    <t>节能环保支出</t>
  </si>
  <si>
    <t>十</t>
  </si>
  <si>
    <t>城乡社区支出</t>
  </si>
  <si>
    <t>十一</t>
  </si>
  <si>
    <t>农林水支出</t>
  </si>
  <si>
    <t>十二</t>
  </si>
  <si>
    <t>交通运输支出</t>
  </si>
  <si>
    <t>十三</t>
  </si>
  <si>
    <t>资源勘探信息等支出</t>
  </si>
  <si>
    <t>十四</t>
  </si>
  <si>
    <t>商业服务业等支出</t>
  </si>
  <si>
    <t>十五</t>
  </si>
  <si>
    <t>金融支出</t>
  </si>
  <si>
    <t>十六</t>
  </si>
  <si>
    <t>自然资源海洋气象等支出</t>
  </si>
  <si>
    <t>十七</t>
  </si>
  <si>
    <t>住房保障支出</t>
  </si>
  <si>
    <t>十八</t>
  </si>
  <si>
    <t>灾害防治及应急管理支出</t>
  </si>
  <si>
    <t>十九</t>
  </si>
  <si>
    <t>预备费</t>
  </si>
  <si>
    <t>二十</t>
  </si>
  <si>
    <t>其他支出</t>
  </si>
  <si>
    <t>二十一</t>
  </si>
  <si>
    <t>债务利息支出</t>
  </si>
  <si>
    <t>附表4</t>
  </si>
  <si>
    <t>2019年海沧区政府性基金预算收入情况表</t>
  </si>
  <si>
    <r>
      <t>完成预算</t>
    </r>
    <r>
      <rPr>
        <sz val="12"/>
        <rFont val="Times New Roman"/>
        <family val="1"/>
      </rPr>
      <t>%</t>
    </r>
  </si>
  <si>
    <r>
      <t>增长</t>
    </r>
    <r>
      <rPr>
        <sz val="12"/>
        <rFont val="Times New Roman"/>
        <family val="1"/>
      </rPr>
      <t>%</t>
    </r>
  </si>
  <si>
    <t>国有土地使用权出让金收入</t>
  </si>
  <si>
    <t>其中：土地出让价款收入</t>
  </si>
  <si>
    <t xml:space="preserve">     缴纳新增建设有偿使用费</t>
  </si>
  <si>
    <t xml:space="preserve">     其他土地出让金收入</t>
  </si>
  <si>
    <t>国有土地收益基金收入</t>
  </si>
  <si>
    <t>农业土地开发资金收入</t>
  </si>
  <si>
    <t>基金收入合计</t>
  </si>
  <si>
    <t>加：上年结余</t>
  </si>
  <si>
    <t>加：上级专项补助收入</t>
  </si>
  <si>
    <t>加：上级结算补助</t>
  </si>
  <si>
    <t>减：上解市财政土地出让相关支出</t>
  </si>
  <si>
    <t>减：调出资金</t>
  </si>
  <si>
    <t>全区累计可用财力</t>
  </si>
  <si>
    <t>附表5</t>
  </si>
  <si>
    <t>2019年海沧区政府性基金预算支出情况表</t>
  </si>
  <si>
    <t>区本级</t>
  </si>
  <si>
    <t>上级专项</t>
  </si>
  <si>
    <t>基金支出合计</t>
  </si>
  <si>
    <t>一、城乡社区事务</t>
  </si>
  <si>
    <t>1、国有土地使用权出让收入安排的支出</t>
  </si>
  <si>
    <t>其中：征地和拆迁补偿支出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</si>
  <si>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</si>
  <si>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</si>
  <si>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</si>
  <si>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</si>
  <si>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</si>
  <si>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其他国有土地使用权出让收入安排的支出</t>
  </si>
  <si>
    <t>2、国有土地收益基金支出</t>
  </si>
  <si>
    <t>3、农业土地开发资金支出</t>
  </si>
  <si>
    <t>4、新增建设用地土地有偿使用费安排的支出</t>
  </si>
  <si>
    <t>二、债务付息支出</t>
  </si>
  <si>
    <t>其中：国有土地使用权出让金债务利息支出</t>
  </si>
  <si>
    <t>三、其他支出</t>
  </si>
  <si>
    <t>附表6</t>
  </si>
  <si>
    <t>2019年海沧区国有资本经营预算收入情况表</t>
  </si>
  <si>
    <t>比上年同期</t>
  </si>
  <si>
    <t>一、国有资本经营收入合计</t>
  </si>
  <si>
    <t>1、利润收入</t>
  </si>
  <si>
    <t xml:space="preserve">   其中：其他国有资本经营预算收入</t>
  </si>
  <si>
    <t>2、产权转让收入</t>
  </si>
  <si>
    <t xml:space="preserve">   其中：国有股权、股份转让收入</t>
  </si>
  <si>
    <t>二、加：上年结余</t>
  </si>
  <si>
    <t>三、减：调出资金</t>
  </si>
  <si>
    <t>累计可用财力</t>
  </si>
  <si>
    <t>附表7</t>
  </si>
  <si>
    <t>2019年海沧区国有资本经营预算支出情况表</t>
  </si>
  <si>
    <t>国有资本经营支出</t>
  </si>
  <si>
    <t xml:space="preserve">  其中：其他国有企业资本金注入</t>
  </si>
  <si>
    <t xml:space="preserve">        其他国有资本经营预算支出</t>
  </si>
  <si>
    <t>附表8</t>
  </si>
  <si>
    <t>2020年海沧区一般公共预算收入预算草案表</t>
  </si>
  <si>
    <t>2019年完成数</t>
  </si>
  <si>
    <t>2020年预算数</t>
  </si>
  <si>
    <t>附表9</t>
  </si>
  <si>
    <t>2020年海沧区一般公共预算财力预算草案表</t>
  </si>
  <si>
    <t>2019完成数</t>
  </si>
  <si>
    <t>附表10</t>
  </si>
  <si>
    <t>2020年海沧区一般公共预算支出预算草案表</t>
  </si>
  <si>
    <t>2019年支出数</t>
  </si>
  <si>
    <r>
      <t>2</t>
    </r>
    <r>
      <rPr>
        <sz val="12"/>
        <rFont val="宋体"/>
        <family val="0"/>
      </rPr>
      <t>017区</t>
    </r>
  </si>
  <si>
    <t>2018区</t>
  </si>
  <si>
    <t>文化旅游体育与传媒支出</t>
  </si>
  <si>
    <t>债务付息支出</t>
  </si>
  <si>
    <t>一般预算支出合计</t>
  </si>
  <si>
    <t>注：我区无下级乡镇，区级即区本级</t>
  </si>
  <si>
    <t>民生</t>
  </si>
  <si>
    <t>附表11</t>
  </si>
  <si>
    <t>2020年海沧区一般公共预算支出明细表</t>
  </si>
  <si>
    <t>科目编码</t>
  </si>
  <si>
    <t>科目名称</t>
  </si>
  <si>
    <t>其中：基本支出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</si>
  <si>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</si>
  <si>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</si>
  <si>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</si>
  <si>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</si>
  <si>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</si>
  <si>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</si>
  <si>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</si>
  <si>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</si>
  <si>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</si>
  <si>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</si>
  <si>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</si>
  <si>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事业运行</t>
  </si>
  <si>
    <t xml:space="preserve">      其他政协事务支出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</si>
  <si>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</si>
  <si>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</si>
  <si>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</si>
  <si>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</si>
  <si>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</si>
  <si>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</si>
  <si>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物价管理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</si>
  <si>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</si>
  <si>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</si>
  <si>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</si>
  <si>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</si>
  <si>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</si>
  <si>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</si>
  <si>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</si>
  <si>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</si>
  <si>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</si>
  <si>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</si>
  <si>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</si>
  <si>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</si>
  <si>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</si>
  <si>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</si>
  <si>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</si>
  <si>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</si>
  <si>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</si>
  <si>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  其他海关事务支出</t>
  </si>
  <si>
    <t xml:space="preserve">    纪检监察事务</t>
  </si>
  <si>
    <t xml:space="preserve">      大案要案查处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</si>
  <si>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</si>
  <si>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</si>
  <si>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</si>
  <si>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</si>
  <si>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招商引资</t>
  </si>
  <si>
    <t xml:space="preserve">      其他商贸事务支出</t>
  </si>
  <si>
    <t xml:space="preserve">    港澳台事务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</si>
  <si>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</si>
  <si>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</si>
  <si>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</si>
  <si>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</si>
  <si>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</si>
  <si>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</si>
  <si>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</si>
  <si>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</si>
  <si>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</si>
  <si>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</si>
  <si>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机关服务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</si>
  <si>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</si>
  <si>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</si>
  <si>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</si>
  <si>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</si>
  <si>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</si>
  <si>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</si>
  <si>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</si>
  <si>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</si>
  <si>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</si>
  <si>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</si>
  <si>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</si>
  <si>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</si>
  <si>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</si>
  <si>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</si>
  <si>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</si>
  <si>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</si>
  <si>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</si>
  <si>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</si>
  <si>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</si>
  <si>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民兵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</si>
  <si>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</si>
  <si>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</si>
  <si>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</si>
  <si>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</si>
  <si>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</si>
  <si>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</si>
  <si>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</si>
  <si>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</si>
  <si>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</si>
  <si>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</si>
  <si>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</si>
  <si>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</si>
  <si>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</si>
  <si>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</si>
  <si>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</si>
  <si>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</si>
  <si>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</si>
  <si>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</si>
  <si>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</si>
  <si>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</si>
  <si>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</si>
  <si>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</si>
  <si>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</si>
  <si>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</si>
  <si>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</si>
  <si>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</si>
  <si>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</si>
  <si>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</si>
  <si>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</si>
  <si>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</si>
  <si>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</si>
  <si>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</si>
  <si>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</si>
  <si>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</si>
  <si>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</si>
  <si>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其他进修及培训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</si>
  <si>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</si>
  <si>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</si>
  <si>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</si>
  <si>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</si>
  <si>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</si>
  <si>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</si>
  <si>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</si>
  <si>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</si>
  <si>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</si>
  <si>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</si>
  <si>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</si>
  <si>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</si>
  <si>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</si>
  <si>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</si>
  <si>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</si>
  <si>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</si>
  <si>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艺术表演场所</t>
  </si>
  <si>
    <t xml:space="preserve">      群众文化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</si>
  <si>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</si>
  <si>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</si>
  <si>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</si>
  <si>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</si>
  <si>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</si>
  <si>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</si>
  <si>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</si>
  <si>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</si>
  <si>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</si>
  <si>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</si>
  <si>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广播电视</t>
  </si>
  <si>
    <t xml:space="preserve">      电视</t>
  </si>
  <si>
    <t xml:space="preserve">    其他文化体育与传媒支出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</si>
  <si>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</si>
  <si>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</si>
  <si>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</si>
  <si>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</si>
  <si>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</si>
  <si>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</si>
  <si>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</si>
  <si>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</si>
  <si>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</si>
  <si>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</si>
  <si>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</si>
  <si>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</si>
  <si>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</si>
  <si>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</si>
  <si>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</si>
  <si>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</si>
  <si>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</si>
  <si>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</si>
  <si>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</si>
  <si>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</si>
  <si>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</si>
  <si>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</si>
  <si>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</si>
  <si>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</si>
  <si>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</si>
  <si>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</si>
  <si>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</si>
  <si>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</si>
  <si>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</si>
  <si>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</si>
  <si>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</si>
  <si>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</si>
  <si>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</si>
  <si>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</si>
  <si>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</si>
  <si>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</si>
  <si>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</si>
  <si>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</si>
  <si>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</si>
  <si>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</si>
  <si>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</si>
  <si>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</si>
  <si>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</si>
  <si>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</si>
  <si>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</si>
  <si>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</si>
  <si>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</si>
  <si>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</si>
  <si>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</si>
  <si>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</si>
  <si>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</si>
  <si>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</si>
  <si>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流浪乞讨人员救助支出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</si>
  <si>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</si>
  <si>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</si>
  <si>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</si>
  <si>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</si>
  <si>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</si>
  <si>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</si>
  <si>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</si>
  <si>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</si>
  <si>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</si>
  <si>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</si>
  <si>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</si>
  <si>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</si>
  <si>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</si>
  <si>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</si>
  <si>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</si>
  <si>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</si>
  <si>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</si>
  <si>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</si>
  <si>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</si>
  <si>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</si>
  <si>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</si>
  <si>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</si>
  <si>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</si>
  <si>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</si>
  <si>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</si>
  <si>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</si>
  <si>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</si>
  <si>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</si>
  <si>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</si>
  <si>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</si>
  <si>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</si>
  <si>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</si>
  <si>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</si>
  <si>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</si>
  <si>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</si>
  <si>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</si>
  <si>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</si>
  <si>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</si>
  <si>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</si>
  <si>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</si>
  <si>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</si>
  <si>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</si>
  <si>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</si>
  <si>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</si>
  <si>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</si>
  <si>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污染减排</t>
  </si>
  <si>
    <t xml:space="preserve">       减排专项支出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</si>
  <si>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</si>
  <si>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</si>
  <si>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</si>
  <si>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</si>
  <si>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</si>
  <si>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</si>
  <si>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</si>
  <si>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</si>
  <si>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</si>
  <si>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</si>
  <si>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</si>
  <si>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</si>
  <si>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</si>
  <si>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</si>
  <si>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</si>
  <si>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</si>
  <si>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</si>
  <si>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</si>
  <si>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</si>
  <si>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</si>
  <si>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</si>
  <si>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</si>
  <si>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</si>
  <si>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农业生产支持补贴</t>
  </si>
  <si>
    <t xml:space="preserve">      农业资源保护修复与利用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</si>
  <si>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</si>
  <si>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</si>
  <si>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</si>
  <si>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</si>
  <si>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</si>
  <si>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</si>
  <si>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</si>
  <si>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执法与监督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</si>
  <si>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</si>
  <si>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</si>
  <si>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</si>
  <si>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</si>
  <si>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水利工程运行与维护</t>
  </si>
  <si>
    <t xml:space="preserve">      水利前期工作</t>
  </si>
  <si>
    <t xml:space="preserve">      防汛</t>
  </si>
  <si>
    <t xml:space="preserve">      抗旱</t>
  </si>
  <si>
    <t xml:space="preserve">      其他水利支出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</si>
  <si>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</si>
  <si>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</si>
  <si>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</si>
  <si>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</si>
  <si>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</si>
  <si>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</si>
  <si>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</si>
  <si>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</si>
  <si>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</si>
  <si>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</si>
  <si>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公路养护</t>
  </si>
  <si>
    <t xml:space="preserve">      交通运输信息化建设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</si>
  <si>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</si>
  <si>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</si>
  <si>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</si>
  <si>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</si>
  <si>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</si>
  <si>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</si>
  <si>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</si>
  <si>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工业和信息产业监管</t>
  </si>
  <si>
    <t xml:space="preserve">      信息安全建设</t>
  </si>
  <si>
    <t xml:space="preserve">      工业和信息产业支持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</si>
  <si>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</si>
  <si>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</si>
  <si>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</si>
  <si>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其他资源勘探信息等支出</t>
  </si>
  <si>
    <t xml:space="preserve">      其他资源勘探信息等支出</t>
  </si>
  <si>
    <t xml:space="preserve">  金融支出</t>
  </si>
  <si>
    <t xml:space="preserve">    其他金融支出</t>
  </si>
  <si>
    <t xml:space="preserve">      其他金融支出</t>
  </si>
  <si>
    <t xml:space="preserve">  自然资源海洋气象等支出</t>
  </si>
  <si>
    <t xml:space="preserve">    自然资源事务</t>
  </si>
  <si>
    <t xml:space="preserve">      海域与海岛管理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</si>
  <si>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</si>
  <si>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</si>
  <si>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</si>
  <si>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</si>
  <si>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</si>
  <si>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其他保障性安居工程支出</t>
  </si>
  <si>
    <t xml:space="preserve">    住房改革支出</t>
  </si>
  <si>
    <t xml:space="preserve">      购房补贴</t>
  </si>
  <si>
    <t xml:space="preserve">  灾害防治及应急管理支出</t>
  </si>
  <si>
    <t xml:space="preserve">    应急管理事务</t>
  </si>
  <si>
    <t xml:space="preserve">      安全监管</t>
  </si>
  <si>
    <t xml:space="preserve">    消防事务</t>
  </si>
  <si>
    <t xml:space="preserve">      消防应急救援</t>
  </si>
  <si>
    <t xml:space="preserve">      其他消防事务支出</t>
  </si>
  <si>
    <t xml:space="preserve">  预备费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</si>
  <si>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</si>
  <si>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</si>
  <si>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</si>
  <si>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</si>
  <si>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</si>
  <si>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</si>
  <si>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>附表12</t>
  </si>
  <si>
    <t xml:space="preserve">2020年海沧区一般公共预算支出经济分类情况表 </t>
  </si>
  <si>
    <t>项       目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</si>
  <si>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</si>
  <si>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</si>
  <si>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</si>
  <si>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</si>
  <si>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</si>
  <si>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</si>
  <si>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</si>
  <si>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</si>
  <si>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</si>
  <si>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</si>
  <si>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</si>
  <si>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</si>
  <si>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</si>
  <si>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</si>
  <si>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</si>
  <si>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</si>
  <si>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>机关资本性支出（一）</t>
  </si>
  <si>
    <t xml:space="preserve"> 基础设施建设</t>
  </si>
  <si>
    <t xml:space="preserve"> 公务用车购置</t>
  </si>
  <si>
    <t xml:space="preserve"> 设备购置</t>
  </si>
  <si>
    <t xml:space="preserve"> 大型修缮</t>
  </si>
  <si>
    <t xml:space="preserve"> 其他资本性支出</t>
  </si>
  <si>
    <t>机关资本性支出（二）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</si>
  <si>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</si>
  <si>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</si>
  <si>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</si>
  <si>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</si>
  <si>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</si>
  <si>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</si>
  <si>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 xml:space="preserve"> 资本性支出（二）</t>
  </si>
  <si>
    <t>对企业补助</t>
  </si>
  <si>
    <t xml:space="preserve"> 费用补贴</t>
  </si>
  <si>
    <t xml:space="preserve"> 其他对企业补助</t>
  </si>
  <si>
    <t>对企业资本性支出</t>
  </si>
  <si>
    <t>对企业资本性支出（一）</t>
  </si>
  <si>
    <t>对企业资本性支出（二）</t>
  </si>
  <si>
    <t>对个人和家庭的补助</t>
  </si>
  <si>
    <t xml:space="preserve"> 社会福利和救助</t>
  </si>
  <si>
    <t xml:space="preserve"> 助学金
</t>
  </si>
  <si>
    <t xml:space="preserve"> 离退休费</t>
  </si>
  <si>
    <t xml:space="preserve"> 其他对个人和家庭补助</t>
  </si>
  <si>
    <t>对社会保障基金补助</t>
  </si>
  <si>
    <t xml:space="preserve"> 对社会保险基金补助</t>
  </si>
  <si>
    <t>债务利息及费用支出</t>
  </si>
  <si>
    <t xml:space="preserve"> 国内债务付息</t>
  </si>
  <si>
    <t>预备费及预留</t>
  </si>
  <si>
    <t xml:space="preserve"> 预备费</t>
  </si>
  <si>
    <t xml:space="preserve"> 赠与</t>
  </si>
  <si>
    <t xml:space="preserve"> 对民间非营利组织和群众性自治组织补贴</t>
  </si>
  <si>
    <t xml:space="preserve"> 其他支出</t>
  </si>
  <si>
    <t>注： 基本支出包括在职人员工资、津贴、年终考核奖，离退休人员经费，非在编人员经费，社会保险缴费，一般综合定额，交通费综合定额，工会福利经费等项目。</t>
  </si>
  <si>
    <t>附表13</t>
  </si>
  <si>
    <t>2020年海沧区政府性基金收入预算草案表</t>
  </si>
  <si>
    <t xml:space="preserve">    单位：万元</t>
  </si>
  <si>
    <r>
      <t>增减</t>
    </r>
    <r>
      <rPr>
        <sz val="11"/>
        <rFont val="Times New Roman"/>
        <family val="1"/>
      </rPr>
      <t>%</t>
    </r>
  </si>
  <si>
    <t>附表14</t>
  </si>
  <si>
    <t>2020年海沧区政府性基金支出预算草案表</t>
  </si>
  <si>
    <t>一、城乡社区支出</t>
  </si>
  <si>
    <t xml:space="preserve"> 1、 国有土地使用权出让收入及对应专项债务收入安排的支出</t>
  </si>
  <si>
    <t xml:space="preserve">        其中：征地和拆迁补偿支出</t>
  </si>
  <si>
    <t xml:space="preserve">              土地开发支出</t>
  </si>
  <si>
    <t xml:space="preserve">              城市建设支出</t>
  </si>
  <si>
    <t xml:space="preserve">              农村基础设施建设支出</t>
  </si>
  <si>
    <t xml:space="preserve">              补助被征地农民支出</t>
  </si>
  <si>
    <t xml:space="preserve">              土地出让业务支出</t>
  </si>
  <si>
    <t xml:space="preserve">              其他国有土地使用权出让收入安排的支出</t>
  </si>
  <si>
    <t>2、国有土地收益基金支出及对应专项债务收入安排的支出</t>
  </si>
  <si>
    <t>3、 农业土地开发资金支出及对应专项债务收入安排的支出</t>
  </si>
  <si>
    <t>支出合计</t>
  </si>
  <si>
    <t>附表15</t>
  </si>
  <si>
    <t>2020年海沧区国有资本经营收入预算草案表</t>
  </si>
  <si>
    <t>二、上年结余</t>
  </si>
  <si>
    <t>三、调出资金</t>
  </si>
  <si>
    <t>国有资本累计可用财力</t>
  </si>
  <si>
    <t>附表16</t>
  </si>
  <si>
    <t>2020年海沧区国有资本经营支出预算草案表</t>
  </si>
  <si>
    <t>支出项目</t>
  </si>
  <si>
    <t>国有资本经营支出合计</t>
  </si>
  <si>
    <t>国有资本经营预算支出</t>
  </si>
  <si>
    <t xml:space="preserve">      其他国有资本经营预算支出</t>
  </si>
  <si>
    <t>附表17</t>
  </si>
  <si>
    <t>2020年海沧区社会保险基金收入预算草案表</t>
  </si>
  <si>
    <t>项目</t>
  </si>
  <si>
    <r>
      <t>增减</t>
    </r>
    <r>
      <rPr>
        <sz val="12"/>
        <rFont val="Times New Roman"/>
        <family val="1"/>
      </rPr>
      <t>%</t>
    </r>
  </si>
  <si>
    <t>一、企业职工基本养老保险基金收入</t>
  </si>
  <si>
    <t xml:space="preserve">    其中：保险费收入</t>
  </si>
  <si>
    <t xml:space="preserve">          利息收入</t>
  </si>
  <si>
    <t>二、城乡居民社会养老保险基金收入</t>
  </si>
  <si>
    <t xml:space="preserve">          财政补贴收入</t>
  </si>
  <si>
    <t>三、机关事业单位基本养老保险基金收入</t>
  </si>
  <si>
    <t>四、城镇职工基本医疗保险基金收入</t>
  </si>
  <si>
    <t>五、城乡居民基本医疗保险基金收入</t>
  </si>
  <si>
    <t>六、生育保险基金收入</t>
  </si>
  <si>
    <t>七、工伤保险基金收入</t>
  </si>
  <si>
    <t>八、失业保险基金收入</t>
  </si>
  <si>
    <t>收入合计</t>
  </si>
  <si>
    <t>注：海沧区无社会保险基金收入，按规定以空表填列</t>
  </si>
  <si>
    <t>附表18</t>
  </si>
  <si>
    <t>2020年海沧区社会保险基金支出预算草案表</t>
  </si>
  <si>
    <t>一、企业职工基本养老保险基金支出</t>
  </si>
  <si>
    <t>　　其中：基本养老金支出</t>
  </si>
  <si>
    <t>二、城乡居民社会养老保险基金支出</t>
  </si>
  <si>
    <t>三、机关事业单位基本养老保险基金支出</t>
  </si>
  <si>
    <t xml:space="preserve">    其中：基本养老金支出</t>
  </si>
  <si>
    <t>四、城镇职工基本医疗保险基金支出</t>
  </si>
  <si>
    <t>　　其中：基本医疗保险待遇支出</t>
  </si>
  <si>
    <t>五、城乡居民基本医疗保险基金支出</t>
  </si>
  <si>
    <t>六、生育保险基金支出</t>
  </si>
  <si>
    <t>　　其中：生育保险待遇支出</t>
  </si>
  <si>
    <t>七、工伤保险基金支出</t>
  </si>
  <si>
    <t>　　其中：工伤保险待遇支出</t>
  </si>
  <si>
    <t>八、失业保险基金支出</t>
  </si>
  <si>
    <t>　　其中：失业保险金支出</t>
  </si>
  <si>
    <t>注：海沧区无社会保险基金支出，按规定以空表填列</t>
  </si>
  <si>
    <t>附表19</t>
  </si>
  <si>
    <t>2020年度海沧区地方政府债务限额和余额情况表</t>
  </si>
  <si>
    <t>单位:万元</t>
  </si>
  <si>
    <t>一般债务</t>
  </si>
  <si>
    <t>专项债务</t>
  </si>
  <si>
    <t>小计</t>
  </si>
  <si>
    <t>一般债券</t>
  </si>
  <si>
    <t>其他一般债务</t>
  </si>
  <si>
    <t>专项债券</t>
  </si>
  <si>
    <t>其他专项债务</t>
  </si>
  <si>
    <t>上年末地方政府债务限额</t>
  </si>
  <si>
    <t>上年末地方政府债务余额</t>
  </si>
  <si>
    <t>上年地方政府债务(转贷)收入</t>
  </si>
  <si>
    <t>上年地方政府债务还本支出</t>
  </si>
  <si>
    <t>上年地方政府债务付息支出</t>
  </si>
  <si>
    <t>本年地方政府债务余额限额(预算数)</t>
  </si>
  <si>
    <t>本年地方政府债务(转贷)收入(预算数)</t>
  </si>
  <si>
    <t>本年地方政府债务还本支出(预算数)</t>
  </si>
  <si>
    <t>本年地方政府债务付息支出(预算数)</t>
  </si>
  <si>
    <t>年末地方政府债务余额(预算数)</t>
  </si>
  <si>
    <t>年末地方政府债务限额(预算数)</t>
  </si>
  <si>
    <t>附表20</t>
  </si>
  <si>
    <t>2020年海沧区税收返还和转移支付项目情况表</t>
  </si>
  <si>
    <t>一般公共预算</t>
  </si>
  <si>
    <t>政府性基金预算</t>
  </si>
  <si>
    <t>海沧</t>
  </si>
  <si>
    <t>嵩屿</t>
  </si>
  <si>
    <t>新阳</t>
  </si>
  <si>
    <t>东孚</t>
  </si>
  <si>
    <t xml:space="preserve">  一、税收返还</t>
  </si>
  <si>
    <t xml:space="preserve">  二、一般性转移支付支出</t>
  </si>
  <si>
    <t>其中：体制补助支出</t>
  </si>
  <si>
    <t xml:space="preserve">      结算补助支出</t>
  </si>
  <si>
    <t xml:space="preserve"> 三、专项转移支付支出</t>
  </si>
  <si>
    <t>1、一般公共服务支出</t>
  </si>
  <si>
    <t>2、公共安全支出</t>
  </si>
  <si>
    <t>3、科学技术支出</t>
  </si>
  <si>
    <t>4、社会保障和就业支出</t>
  </si>
  <si>
    <t>5、卫生健康支出</t>
  </si>
  <si>
    <t>6、城乡社区支出</t>
  </si>
  <si>
    <t>7、农林水支出</t>
  </si>
  <si>
    <t>8、灾害防治及应急管理支出</t>
  </si>
  <si>
    <t>注：税收返还和转移支付均为对街道数据。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</si>
</sst>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_ "/>
    <numFmt numFmtId="179" formatCode="0.00_ "/>
    <numFmt numFmtId="180" formatCode="#,##0_ "/>
    <numFmt numFmtId="181" formatCode="0.0_);[Red]\(0.0\)"/>
  </numFmts>
  <fonts count="5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name val="Helv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黑体"/>
      <family val="3"/>
    </font>
    <font>
      <sz val="10"/>
      <name val="Helv"/>
      <family val="2"/>
    </font>
    <font>
      <sz val="12"/>
      <color indexed="8"/>
      <name val="宋体"/>
      <family val="0"/>
    </font>
    <font>
      <b/>
      <sz val="16"/>
      <name val="华文中宋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b/>
      <sz val="9"/>
      <name val="黑体"/>
      <family val="3"/>
    </font>
    <font>
      <b/>
      <sz val="11"/>
      <name val="PMingLiU"/>
      <family val="1"/>
    </font>
    <font>
      <sz val="11"/>
      <name val="Times New Roman"/>
      <family val="1"/>
    </font>
    <font>
      <sz val="11"/>
      <name val="PMingLiU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2"/>
      <color indexed="2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sz val="10"/>
      <name val="仿宋_GB2312"/>
      <family val="3"/>
    </font>
    <font>
      <sz val="10"/>
      <name val="MS Sans Serif"/>
      <family val="2"/>
    </font>
    <font>
      <b/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medium"/>
    </border>
  </borders>
  <cellStyleXfs count="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1" applyNumberFormat="0" applyAlignment="0" applyProtection="0"/>
    <xf numFmtId="0" fontId="32" fillId="0" borderId="2" applyNumberFormat="0" applyFill="0" applyAlignment="0" applyProtection="0"/>
    <xf numFmtId="0" fontId="29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6" fillId="6" borderId="1" applyNumberFormat="0" applyAlignment="0" applyProtection="0"/>
    <xf numFmtId="0" fontId="33" fillId="0" borderId="0" applyNumberFormat="0" applyFill="0" applyBorder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4" borderId="3" applyNumberFormat="0" applyFont="0" applyAlignment="0" applyProtection="0"/>
    <xf numFmtId="0" fontId="17" fillId="10" borderId="0" applyNumberFormat="0" applyBorder="0" applyAlignment="0" applyProtection="0"/>
    <xf numFmtId="0" fontId="28" fillId="9" borderId="0" applyNumberFormat="0" applyBorder="0" applyAlignment="0" applyProtection="0"/>
    <xf numFmtId="0" fontId="36" fillId="6" borderId="1" applyNumberFormat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6" borderId="1" applyNumberFormat="0" applyAlignment="0" applyProtection="0"/>
    <xf numFmtId="0" fontId="28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44" fillId="7" borderId="0" applyNumberFormat="0" applyBorder="0" applyAlignment="0" applyProtection="0"/>
    <xf numFmtId="0" fontId="40" fillId="0" borderId="5" applyNumberFormat="0" applyFill="0" applyAlignment="0" applyProtection="0"/>
    <xf numFmtId="0" fontId="44" fillId="7" borderId="0" applyNumberFormat="0" applyBorder="0" applyAlignment="0" applyProtection="0"/>
    <xf numFmtId="0" fontId="28" fillId="11" borderId="0" applyNumberFormat="0" applyBorder="0" applyAlignment="0" applyProtection="0"/>
    <xf numFmtId="0" fontId="36" fillId="6" borderId="1" applyNumberFormat="0" applyAlignment="0" applyProtection="0"/>
    <xf numFmtId="0" fontId="35" fillId="0" borderId="6" applyNumberFormat="0" applyFill="0" applyAlignment="0" applyProtection="0"/>
    <xf numFmtId="0" fontId="28" fillId="6" borderId="0" applyNumberFormat="0" applyBorder="0" applyAlignment="0" applyProtection="0"/>
    <xf numFmtId="0" fontId="30" fillId="12" borderId="7" applyNumberFormat="0" applyAlignment="0" applyProtection="0"/>
    <xf numFmtId="0" fontId="29" fillId="0" borderId="0">
      <alignment/>
      <protection/>
    </xf>
    <xf numFmtId="0" fontId="36" fillId="12" borderId="1" applyNumberFormat="0" applyAlignment="0" applyProtection="0"/>
    <xf numFmtId="0" fontId="17" fillId="10" borderId="0" applyNumberFormat="0" applyBorder="0" applyAlignment="0" applyProtection="0"/>
    <xf numFmtId="0" fontId="44" fillId="7" borderId="0" applyNumberFormat="0" applyBorder="0" applyAlignment="0" applyProtection="0"/>
    <xf numFmtId="0" fontId="38" fillId="13" borderId="8" applyNumberFormat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4" borderId="3" applyNumberFormat="0" applyFont="0" applyAlignment="0" applyProtection="0"/>
    <xf numFmtId="0" fontId="47" fillId="16" borderId="0" applyNumberFormat="0" applyBorder="0" applyAlignment="0" applyProtection="0"/>
    <xf numFmtId="0" fontId="43" fillId="0" borderId="9" applyNumberFormat="0" applyFill="0" applyAlignment="0" applyProtection="0"/>
    <xf numFmtId="0" fontId="17" fillId="17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5" applyNumberFormat="0" applyFill="0" applyAlignment="0" applyProtection="0"/>
    <xf numFmtId="0" fontId="32" fillId="0" borderId="10" applyNumberFormat="0" applyFill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5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0">
      <alignment/>
      <protection/>
    </xf>
    <xf numFmtId="0" fontId="1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9" fillId="0" borderId="0">
      <alignment/>
      <protection/>
    </xf>
    <xf numFmtId="0" fontId="17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6" borderId="1" applyNumberFormat="0" applyAlignment="0" applyProtection="0"/>
    <xf numFmtId="0" fontId="17" fillId="6" borderId="0" applyNumberFormat="0" applyBorder="0" applyAlignment="0" applyProtection="0"/>
    <xf numFmtId="0" fontId="2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6" fillId="6" borderId="1" applyNumberFormat="0" applyAlignment="0" applyProtection="0"/>
    <xf numFmtId="0" fontId="17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6" borderId="1" applyNumberFormat="0" applyAlignment="0" applyProtection="0"/>
    <xf numFmtId="0" fontId="17" fillId="2" borderId="0" applyNumberFormat="0" applyBorder="0" applyAlignment="0" applyProtection="0"/>
    <xf numFmtId="0" fontId="28" fillId="2" borderId="0" applyNumberFormat="0" applyBorder="0" applyAlignment="0" applyProtection="0"/>
    <xf numFmtId="0" fontId="17" fillId="3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47" fillId="16" borderId="0" applyNumberFormat="0" applyBorder="0" applyAlignment="0" applyProtection="0"/>
    <xf numFmtId="0" fontId="29" fillId="0" borderId="0">
      <alignment/>
      <protection/>
    </xf>
    <xf numFmtId="0" fontId="17" fillId="3" borderId="0" applyNumberFormat="0" applyBorder="0" applyAlignment="0" applyProtection="0"/>
    <xf numFmtId="0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9" fillId="0" borderId="0">
      <alignment/>
      <protection/>
    </xf>
    <xf numFmtId="0" fontId="47" fillId="16" borderId="0" applyNumberFormat="0" applyBorder="0" applyAlignment="0" applyProtection="0"/>
    <xf numFmtId="0" fontId="29" fillId="0" borderId="0">
      <alignment/>
      <protection/>
    </xf>
    <xf numFmtId="0" fontId="47" fillId="16" borderId="0" applyNumberFormat="0" applyBorder="0" applyAlignment="0" applyProtection="0"/>
    <xf numFmtId="0" fontId="29" fillId="0" borderId="0">
      <alignment/>
      <protection/>
    </xf>
    <xf numFmtId="0" fontId="17" fillId="3" borderId="0" applyNumberFormat="0" applyBorder="0" applyAlignment="0" applyProtection="0"/>
    <xf numFmtId="0" fontId="29" fillId="0" borderId="0">
      <alignment/>
      <protection/>
    </xf>
    <xf numFmtId="0" fontId="51" fillId="0" borderId="11" applyNumberFormat="0" applyFill="0" applyAlignment="0" applyProtection="0"/>
    <xf numFmtId="0" fontId="47" fillId="16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7" fillId="16" borderId="0" applyNumberFormat="0" applyBorder="0" applyAlignment="0" applyProtection="0"/>
    <xf numFmtId="0" fontId="29" fillId="0" borderId="0">
      <alignment/>
      <protection/>
    </xf>
    <xf numFmtId="0" fontId="51" fillId="0" borderId="11" applyNumberFormat="0" applyFill="0" applyAlignment="0" applyProtection="0"/>
    <xf numFmtId="0" fontId="47" fillId="16" borderId="0" applyNumberFormat="0" applyBorder="0" applyAlignment="0" applyProtection="0"/>
    <xf numFmtId="0" fontId="29" fillId="0" borderId="0">
      <alignment/>
      <protection/>
    </xf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28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28" fillId="24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28" fillId="22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48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28" fillId="22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32" fillId="0" borderId="2" applyNumberFormat="0" applyFill="0" applyAlignment="0" applyProtection="0"/>
    <xf numFmtId="0" fontId="17" fillId="16" borderId="0" applyNumberFormat="0" applyBorder="0" applyAlignment="0" applyProtection="0"/>
    <xf numFmtId="0" fontId="49" fillId="0" borderId="12" applyNumberFormat="0" applyFill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32" fillId="0" borderId="2" applyNumberFormat="0" applyFill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23" borderId="0" applyNumberFormat="0" applyBorder="0" applyAlignment="0" applyProtection="0"/>
    <xf numFmtId="0" fontId="17" fillId="16" borderId="0" applyNumberFormat="0" applyBorder="0" applyAlignment="0" applyProtection="0"/>
    <xf numFmtId="0" fontId="28" fillId="23" borderId="0" applyNumberFormat="0" applyBorder="0" applyAlignment="0" applyProtection="0"/>
    <xf numFmtId="0" fontId="17" fillId="10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23" borderId="0" applyNumberFormat="0" applyBorder="0" applyAlignment="0" applyProtection="0"/>
    <xf numFmtId="0" fontId="17" fillId="10" borderId="0" applyNumberFormat="0" applyBorder="0" applyAlignment="0" applyProtection="0"/>
    <xf numFmtId="0" fontId="28" fillId="23" borderId="0" applyNumberFormat="0" applyBorder="0" applyAlignment="0" applyProtection="0"/>
    <xf numFmtId="0" fontId="28" fillId="9" borderId="0" applyNumberFormat="0" applyBorder="0" applyAlignment="0" applyProtection="0"/>
    <xf numFmtId="0" fontId="17" fillId="10" borderId="0" applyNumberFormat="0" applyBorder="0" applyAlignment="0" applyProtection="0"/>
    <xf numFmtId="0" fontId="28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2" borderId="0" applyNumberFormat="0" applyBorder="0" applyAlignment="0" applyProtection="0"/>
    <xf numFmtId="0" fontId="17" fillId="18" borderId="0" applyNumberFormat="0" applyBorder="0" applyAlignment="0" applyProtection="0"/>
    <xf numFmtId="0" fontId="28" fillId="22" borderId="0" applyNumberFormat="0" applyBorder="0" applyAlignment="0" applyProtection="0"/>
    <xf numFmtId="0" fontId="17" fillId="18" borderId="0" applyNumberFormat="0" applyBorder="0" applyAlignment="0" applyProtection="0"/>
    <xf numFmtId="0" fontId="28" fillId="22" borderId="0" applyNumberFormat="0" applyBorder="0" applyAlignment="0" applyProtection="0"/>
    <xf numFmtId="0" fontId="17" fillId="2" borderId="0" applyNumberFormat="0" applyBorder="0" applyAlignment="0" applyProtection="0"/>
    <xf numFmtId="0" fontId="28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2" fillId="0" borderId="2" applyNumberFormat="0" applyFill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8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17" fillId="2" borderId="0" applyNumberFormat="0" applyBorder="0" applyAlignment="0" applyProtection="0"/>
    <xf numFmtId="0" fontId="28" fillId="8" borderId="0" applyNumberFormat="0" applyBorder="0" applyAlignment="0" applyProtection="0"/>
    <xf numFmtId="0" fontId="17" fillId="14" borderId="0" applyNumberFormat="0" applyBorder="0" applyAlignment="0" applyProtection="0"/>
    <xf numFmtId="0" fontId="28" fillId="24" borderId="0" applyNumberFormat="0" applyBorder="0" applyAlignment="0" applyProtection="0"/>
    <xf numFmtId="0" fontId="17" fillId="2" borderId="0" applyNumberFormat="0" applyBorder="0" applyAlignment="0" applyProtection="0"/>
    <xf numFmtId="0" fontId="28" fillId="8" borderId="0" applyNumberFormat="0" applyBorder="0" applyAlignment="0" applyProtection="0"/>
    <xf numFmtId="0" fontId="17" fillId="14" borderId="0" applyNumberFormat="0" applyBorder="0" applyAlignment="0" applyProtection="0"/>
    <xf numFmtId="0" fontId="28" fillId="24" borderId="0" applyNumberFormat="0" applyBorder="0" applyAlignment="0" applyProtection="0"/>
    <xf numFmtId="0" fontId="32" fillId="0" borderId="2" applyNumberFormat="0" applyFill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8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8" fillId="9" borderId="0" applyNumberFormat="0" applyBorder="0" applyAlignment="0" applyProtection="0"/>
    <xf numFmtId="0" fontId="17" fillId="14" borderId="0" applyNumberFormat="0" applyBorder="0" applyAlignment="0" applyProtection="0"/>
    <xf numFmtId="0" fontId="28" fillId="9" borderId="0" applyNumberFormat="0" applyBorder="0" applyAlignment="0" applyProtection="0"/>
    <xf numFmtId="0" fontId="17" fillId="14" borderId="0" applyNumberFormat="0" applyBorder="0" applyAlignment="0" applyProtection="0"/>
    <xf numFmtId="0" fontId="50" fillId="0" borderId="5" applyNumberFormat="0" applyFill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28" fillId="22" borderId="0" applyNumberFormat="0" applyBorder="0" applyAlignment="0" applyProtection="0"/>
    <xf numFmtId="0" fontId="17" fillId="9" borderId="0" applyNumberFormat="0" applyBorder="0" applyAlignment="0" applyProtection="0"/>
    <xf numFmtId="0" fontId="28" fillId="22" borderId="0" applyNumberFormat="0" applyBorder="0" applyAlignment="0" applyProtection="0"/>
    <xf numFmtId="0" fontId="17" fillId="9" borderId="0" applyNumberFormat="0" applyBorder="0" applyAlignment="0" applyProtection="0"/>
    <xf numFmtId="0" fontId="28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36" fillId="6" borderId="1" applyNumberFormat="0" applyAlignment="0" applyProtection="0"/>
    <xf numFmtId="0" fontId="17" fillId="22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>
      <alignment/>
      <protection/>
    </xf>
    <xf numFmtId="0" fontId="0" fillId="4" borderId="3" applyNumberFormat="0" applyFont="0" applyAlignment="0" applyProtection="0"/>
    <xf numFmtId="0" fontId="17" fillId="22" borderId="0" applyNumberFormat="0" applyBorder="0" applyAlignment="0" applyProtection="0"/>
    <xf numFmtId="0" fontId="28" fillId="8" borderId="0" applyNumberFormat="0" applyBorder="0" applyAlignment="0" applyProtection="0"/>
    <xf numFmtId="0" fontId="36" fillId="6" borderId="1" applyNumberFormat="0" applyAlignment="0" applyProtection="0"/>
    <xf numFmtId="0" fontId="17" fillId="22" borderId="0" applyNumberFormat="0" applyBorder="0" applyAlignment="0" applyProtection="0"/>
    <xf numFmtId="0" fontId="0" fillId="4" borderId="3" applyNumberFormat="0" applyFont="0" applyAlignment="0" applyProtection="0"/>
    <xf numFmtId="0" fontId="17" fillId="22" borderId="0" applyNumberFormat="0" applyBorder="0" applyAlignment="0" applyProtection="0"/>
    <xf numFmtId="0" fontId="28" fillId="8" borderId="0" applyNumberFormat="0" applyBorder="0" applyAlignment="0" applyProtection="0"/>
    <xf numFmtId="0" fontId="0" fillId="4" borderId="3" applyNumberFormat="0" applyFont="0" applyAlignment="0" applyProtection="0"/>
    <xf numFmtId="0" fontId="17" fillId="22" borderId="0" applyNumberFormat="0" applyBorder="0" applyAlignment="0" applyProtection="0"/>
    <xf numFmtId="0" fontId="28" fillId="8" borderId="0" applyNumberFormat="0" applyBorder="0" applyAlignment="0" applyProtection="0"/>
    <xf numFmtId="0" fontId="0" fillId="4" borderId="3" applyNumberFormat="0" applyFont="0" applyAlignment="0" applyProtection="0"/>
    <xf numFmtId="0" fontId="17" fillId="22" borderId="0" applyNumberFormat="0" applyBorder="0" applyAlignment="0" applyProtection="0"/>
    <xf numFmtId="0" fontId="48" fillId="0" borderId="0">
      <alignment/>
      <protection/>
    </xf>
    <xf numFmtId="0" fontId="0" fillId="4" borderId="3" applyNumberFormat="0" applyFont="0" applyAlignment="0" applyProtection="0"/>
    <xf numFmtId="0" fontId="17" fillId="22" borderId="0" applyNumberFormat="0" applyBorder="0" applyAlignment="0" applyProtection="0"/>
    <xf numFmtId="0" fontId="48" fillId="0" borderId="0">
      <alignment/>
      <protection/>
    </xf>
    <xf numFmtId="0" fontId="17" fillId="22" borderId="0" applyNumberFormat="0" applyBorder="0" applyAlignment="0" applyProtection="0"/>
    <xf numFmtId="0" fontId="36" fillId="6" borderId="1" applyNumberFormat="0" applyAlignment="0" applyProtection="0"/>
    <xf numFmtId="0" fontId="17" fillId="22" borderId="0" applyNumberFormat="0" applyBorder="0" applyAlignment="0" applyProtection="0"/>
    <xf numFmtId="0" fontId="36" fillId="6" borderId="1" applyNumberFormat="0" applyAlignment="0" applyProtection="0"/>
    <xf numFmtId="0" fontId="17" fillId="22" borderId="0" applyNumberFormat="0" applyBorder="0" applyAlignment="0" applyProtection="0"/>
    <xf numFmtId="0" fontId="36" fillId="6" borderId="1" applyNumberFormat="0" applyAlignment="0" applyProtection="0"/>
    <xf numFmtId="0" fontId="17" fillId="22" borderId="0" applyNumberFormat="0" applyBorder="0" applyAlignment="0" applyProtection="0"/>
    <xf numFmtId="0" fontId="36" fillId="6" borderId="1" applyNumberFormat="0" applyAlignment="0" applyProtection="0"/>
    <xf numFmtId="0" fontId="17" fillId="10" borderId="0" applyNumberFormat="0" applyBorder="0" applyAlignment="0" applyProtection="0"/>
    <xf numFmtId="0" fontId="28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2" fillId="0" borderId="2" applyNumberFormat="0" applyFill="0" applyAlignment="0" applyProtection="0"/>
    <xf numFmtId="0" fontId="38" fillId="13" borderId="8" applyNumberFormat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2" fillId="0" borderId="2" applyNumberFormat="0" applyFill="0" applyAlignment="0" applyProtection="0"/>
    <xf numFmtId="0" fontId="17" fillId="10" borderId="0" applyNumberFormat="0" applyBorder="0" applyAlignment="0" applyProtection="0"/>
    <xf numFmtId="0" fontId="28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17" fillId="10" borderId="0" applyNumberFormat="0" applyBorder="0" applyAlignment="0" applyProtection="0"/>
    <xf numFmtId="0" fontId="32" fillId="0" borderId="2" applyNumberFormat="0" applyFill="0" applyAlignment="0" applyProtection="0"/>
    <xf numFmtId="0" fontId="17" fillId="10" borderId="0" applyNumberFormat="0" applyBorder="0" applyAlignment="0" applyProtection="0"/>
    <xf numFmtId="0" fontId="32" fillId="0" borderId="2" applyNumberFormat="0" applyFill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4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17" fillId="14" borderId="0" applyNumberFormat="0" applyBorder="0" applyAlignment="0" applyProtection="0"/>
    <xf numFmtId="0" fontId="28" fillId="24" borderId="0" applyNumberFormat="0" applyBorder="0" applyAlignment="0" applyProtection="0"/>
    <xf numFmtId="0" fontId="17" fillId="14" borderId="0" applyNumberFormat="0" applyBorder="0" applyAlignment="0" applyProtection="0"/>
    <xf numFmtId="0" fontId="28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7" fillId="16" borderId="0" applyNumberFormat="0" applyBorder="0" applyAlignment="0" applyProtection="0"/>
    <xf numFmtId="0" fontId="17" fillId="14" borderId="0" applyNumberFormat="0" applyBorder="0" applyAlignment="0" applyProtection="0"/>
    <xf numFmtId="0" fontId="47" fillId="16" borderId="0" applyNumberFormat="0" applyBorder="0" applyAlignment="0" applyProtection="0"/>
    <xf numFmtId="37" fontId="52" fillId="0" borderId="0">
      <alignment/>
      <protection/>
    </xf>
    <xf numFmtId="0" fontId="17" fillId="14" borderId="0" applyNumberFormat="0" applyBorder="0" applyAlignment="0" applyProtection="0"/>
    <xf numFmtId="0" fontId="47" fillId="16" borderId="0" applyNumberFormat="0" applyBorder="0" applyAlignment="0" applyProtection="0"/>
    <xf numFmtId="0" fontId="0" fillId="4" borderId="3" applyNumberFormat="0" applyFont="0" applyAlignment="0" applyProtection="0"/>
    <xf numFmtId="0" fontId="17" fillId="14" borderId="0" applyNumberFormat="0" applyBorder="0" applyAlignment="0" applyProtection="0"/>
    <xf numFmtId="0" fontId="47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0" borderId="5" applyNumberFormat="0" applyFill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0" borderId="5" applyNumberFormat="0" applyFill="0" applyAlignment="0" applyProtection="0"/>
    <xf numFmtId="0" fontId="41" fillId="5" borderId="0" applyNumberFormat="0" applyBorder="0" applyAlignment="0" applyProtection="0"/>
    <xf numFmtId="0" fontId="28" fillId="23" borderId="0" applyNumberFormat="0" applyBorder="0" applyAlignment="0" applyProtection="0"/>
    <xf numFmtId="0" fontId="17" fillId="17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5" applyNumberFormat="0" applyFill="0" applyAlignment="0" applyProtection="0"/>
    <xf numFmtId="0" fontId="0" fillId="4" borderId="3" applyNumberFormat="0" applyFont="0" applyAlignment="0" applyProtection="0"/>
    <xf numFmtId="0" fontId="17" fillId="17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5" applyNumberFormat="0" applyFill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1" fillId="0" borderId="11" applyNumberFormat="0" applyFill="0" applyAlignment="0" applyProtection="0"/>
    <xf numFmtId="0" fontId="53" fillId="0" borderId="0">
      <alignment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>
      <alignment/>
      <protection/>
    </xf>
    <xf numFmtId="0" fontId="28" fillId="22" borderId="0" applyNumberFormat="0" applyBorder="0" applyAlignment="0" applyProtection="0"/>
    <xf numFmtId="0" fontId="49" fillId="0" borderId="12" applyNumberFormat="0" applyFill="0" applyAlignment="0" applyProtection="0"/>
    <xf numFmtId="0" fontId="28" fillId="22" borderId="0" applyNumberFormat="0" applyBorder="0" applyAlignment="0" applyProtection="0"/>
    <xf numFmtId="0" fontId="49" fillId="0" borderId="12" applyNumberFormat="0" applyFill="0" applyAlignment="0" applyProtection="0"/>
    <xf numFmtId="0" fontId="28" fillId="22" borderId="0" applyNumberFormat="0" applyBorder="0" applyAlignment="0" applyProtection="0"/>
    <xf numFmtId="0" fontId="49" fillId="0" borderId="12" applyNumberFormat="0" applyFill="0" applyAlignment="0" applyProtection="0"/>
    <xf numFmtId="0" fontId="28" fillId="22" borderId="0" applyNumberFormat="0" applyBorder="0" applyAlignment="0" applyProtection="0"/>
    <xf numFmtId="0" fontId="49" fillId="0" borderId="12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4" borderId="3" applyNumberFormat="0" applyFont="0" applyAlignment="0" applyProtection="0"/>
    <xf numFmtId="0" fontId="28" fillId="8" borderId="0" applyNumberFormat="0" applyBorder="0" applyAlignment="0" applyProtection="0"/>
    <xf numFmtId="0" fontId="50" fillId="0" borderId="5" applyNumberFormat="0" applyFill="0" applyAlignment="0" applyProtection="0"/>
    <xf numFmtId="0" fontId="0" fillId="4" borderId="3" applyNumberFormat="0" applyFont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51" fillId="0" borderId="11" applyNumberFormat="0" applyFill="0" applyAlignment="0" applyProtection="0"/>
    <xf numFmtId="0" fontId="28" fillId="11" borderId="0" applyNumberFormat="0" applyBorder="0" applyAlignment="0" applyProtection="0"/>
    <xf numFmtId="0" fontId="51" fillId="0" borderId="11" applyNumberFormat="0" applyFill="0" applyAlignment="0" applyProtection="0"/>
    <xf numFmtId="0" fontId="28" fillId="11" borderId="0" applyNumberFormat="0" applyBorder="0" applyAlignment="0" applyProtection="0"/>
    <xf numFmtId="176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28" fillId="11" borderId="0" applyNumberFormat="0" applyBorder="0" applyAlignment="0" applyProtection="0"/>
    <xf numFmtId="176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2" fillId="0" borderId="2" applyNumberFormat="0" applyFill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37" fontId="52" fillId="0" borderId="0">
      <alignment/>
      <protection/>
    </xf>
    <xf numFmtId="37" fontId="52" fillId="0" borderId="0">
      <alignment/>
      <protection/>
    </xf>
    <xf numFmtId="37" fontId="52" fillId="0" borderId="0">
      <alignment/>
      <protection/>
    </xf>
    <xf numFmtId="0" fontId="54" fillId="0" borderId="0">
      <alignment/>
      <protection/>
    </xf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9" fillId="0" borderId="0">
      <alignment/>
      <protection/>
    </xf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0" fillId="4" borderId="3" applyNumberFormat="0" applyFont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8" fillId="0" borderId="0">
      <alignment/>
      <protection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48" fillId="0" borderId="0">
      <alignment/>
      <protection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1" applyNumberFormat="0" applyAlignment="0" applyProtection="0"/>
    <xf numFmtId="0" fontId="0" fillId="0" borderId="0">
      <alignment/>
      <protection/>
    </xf>
    <xf numFmtId="0" fontId="42" fillId="2" borderId="1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0" fillId="4" borderId="3" applyNumberFormat="0" applyFont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6" fillId="6" borderId="1" applyNumberFormat="0" applyAlignment="0" applyProtection="0"/>
    <xf numFmtId="0" fontId="36" fillId="6" borderId="1" applyNumberFormat="0" applyAlignment="0" applyProtection="0"/>
    <xf numFmtId="0" fontId="41" fillId="5" borderId="0" applyNumberFormat="0" applyBorder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4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" borderId="1" applyNumberFormat="0" applyAlignment="0" applyProtection="0"/>
    <xf numFmtId="41" fontId="0" fillId="0" borderId="0" applyFont="0" applyFill="0" applyBorder="0" applyAlignment="0" applyProtection="0"/>
    <xf numFmtId="0" fontId="42" fillId="2" borderId="1" applyNumberFormat="0" applyAlignment="0" applyProtection="0"/>
    <xf numFmtId="41" fontId="0" fillId="0" borderId="0" applyFont="0" applyFill="0" applyBorder="0" applyAlignment="0" applyProtection="0"/>
    <xf numFmtId="0" fontId="42" fillId="2" borderId="1" applyNumberFormat="0" applyAlignment="0" applyProtection="0"/>
    <xf numFmtId="41" fontId="0" fillId="0" borderId="0" applyFont="0" applyFill="0" applyBorder="0" applyAlignment="0" applyProtection="0"/>
    <xf numFmtId="0" fontId="42" fillId="2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30" fillId="6" borderId="7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3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393" applyNumberFormat="1" applyFont="1" applyFill="1" applyBorder="1" applyAlignment="1" applyProtection="1">
      <alignment vertical="center"/>
      <protection/>
    </xf>
    <xf numFmtId="0" fontId="1" fillId="0" borderId="0" xfId="393" applyNumberFormat="1" applyFont="1" applyFill="1" applyBorder="1" applyAlignment="1" applyProtection="1">
      <alignment horizontal="right" vertical="center"/>
      <protection/>
    </xf>
    <xf numFmtId="0" fontId="4" fillId="0" borderId="13" xfId="393" applyNumberFormat="1" applyFont="1" applyFill="1" applyBorder="1" applyAlignment="1" applyProtection="1">
      <alignment horizontal="center" vertical="center"/>
      <protection/>
    </xf>
    <xf numFmtId="0" fontId="4" fillId="0" borderId="14" xfId="393" applyNumberFormat="1" applyFont="1" applyFill="1" applyBorder="1" applyAlignment="1" applyProtection="1">
      <alignment horizontal="center" vertical="center"/>
      <protection/>
    </xf>
    <xf numFmtId="0" fontId="4" fillId="0" borderId="15" xfId="393" applyNumberFormat="1" applyFont="1" applyFill="1" applyBorder="1" applyAlignment="1" applyProtection="1">
      <alignment horizontal="center" vertical="center"/>
      <protection/>
    </xf>
    <xf numFmtId="0" fontId="4" fillId="0" borderId="16" xfId="393" applyNumberFormat="1" applyFont="1" applyFill="1" applyBorder="1" applyAlignment="1" applyProtection="1">
      <alignment horizontal="center" vertical="center"/>
      <protection/>
    </xf>
    <xf numFmtId="0" fontId="5" fillId="0" borderId="17" xfId="393" applyNumberFormat="1" applyFont="1" applyFill="1" applyBorder="1" applyAlignment="1" applyProtection="1">
      <alignment horizontal="center" vertical="center"/>
      <protection/>
    </xf>
    <xf numFmtId="0" fontId="4" fillId="0" borderId="18" xfId="393" applyNumberFormat="1" applyFont="1" applyFill="1" applyBorder="1" applyAlignment="1" applyProtection="1">
      <alignment horizontal="left" vertical="center"/>
      <protection/>
    </xf>
    <xf numFmtId="0" fontId="4" fillId="0" borderId="19" xfId="393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/>
    </xf>
    <xf numFmtId="0" fontId="4" fillId="0" borderId="20" xfId="195" applyNumberFormat="1" applyFont="1" applyFill="1" applyBorder="1" applyAlignment="1" applyProtection="1">
      <alignment vertical="center"/>
      <protection/>
    </xf>
    <xf numFmtId="3" fontId="4" fillId="0" borderId="16" xfId="393" applyNumberFormat="1" applyFont="1" applyFill="1" applyBorder="1" applyAlignment="1" applyProtection="1">
      <alignment horizontal="right" vertical="center"/>
      <protection/>
    </xf>
    <xf numFmtId="0" fontId="0" fillId="0" borderId="20" xfId="195" applyNumberFormat="1" applyFont="1" applyFill="1" applyBorder="1" applyAlignment="1" applyProtection="1">
      <alignment vertical="center"/>
      <protection/>
    </xf>
    <xf numFmtId="3" fontId="0" fillId="0" borderId="16" xfId="393" applyNumberFormat="1" applyFont="1" applyFill="1" applyBorder="1" applyAlignment="1" applyProtection="1">
      <alignment horizontal="right" vertical="center"/>
      <protection/>
    </xf>
    <xf numFmtId="0" fontId="4" fillId="0" borderId="21" xfId="195" applyNumberFormat="1" applyFont="1" applyFill="1" applyBorder="1" applyAlignment="1" applyProtection="1">
      <alignment horizontal="center" vertical="center"/>
      <protection/>
    </xf>
    <xf numFmtId="3" fontId="4" fillId="0" borderId="22" xfId="393" applyNumberFormat="1" applyFont="1" applyFill="1" applyBorder="1" applyAlignment="1" applyProtection="1">
      <alignment horizontal="right" vertical="center"/>
      <protection/>
    </xf>
    <xf numFmtId="0" fontId="0" fillId="0" borderId="0" xfId="393" applyNumberFormat="1" applyFont="1" applyFill="1" applyBorder="1" applyAlignment="1" applyProtection="1">
      <alignment horizontal="right" vertical="center"/>
      <protection/>
    </xf>
    <xf numFmtId="0" fontId="4" fillId="0" borderId="23" xfId="393" applyNumberFormat="1" applyFont="1" applyFill="1" applyBorder="1" applyAlignment="1" applyProtection="1">
      <alignment horizontal="center" vertical="center"/>
      <protection/>
    </xf>
    <xf numFmtId="0" fontId="5" fillId="0" borderId="24" xfId="393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/>
    </xf>
    <xf numFmtId="3" fontId="4" fillId="0" borderId="25" xfId="393" applyNumberFormat="1" applyFont="1" applyFill="1" applyBorder="1" applyAlignment="1" applyProtection="1">
      <alignment horizontal="right" vertical="center"/>
      <protection/>
    </xf>
    <xf numFmtId="3" fontId="4" fillId="0" borderId="26" xfId="393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14" xfId="74" applyNumberFormat="1" applyFont="1" applyFill="1" applyBorder="1" applyAlignment="1">
      <alignment horizontal="center" vertical="center" wrapText="1"/>
      <protection/>
    </xf>
    <xf numFmtId="179" fontId="0" fillId="0" borderId="23" xfId="74" applyNumberFormat="1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/>
    </xf>
    <xf numFmtId="180" fontId="8" fillId="0" borderId="16" xfId="0" applyNumberFormat="1" applyFont="1" applyBorder="1" applyAlignment="1">
      <alignment vertical="center"/>
    </xf>
    <xf numFmtId="180" fontId="8" fillId="0" borderId="25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80" fontId="9" fillId="0" borderId="22" xfId="0" applyNumberFormat="1" applyFont="1" applyBorder="1" applyAlignment="1">
      <alignment horizontal="right" vertical="center"/>
    </xf>
    <xf numFmtId="180" fontId="9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8" fillId="0" borderId="30" xfId="0" applyNumberFormat="1" applyFont="1" applyBorder="1" applyAlignment="1">
      <alignment vertical="center"/>
    </xf>
    <xf numFmtId="180" fontId="9" fillId="0" borderId="31" xfId="0" applyNumberFormat="1" applyFont="1" applyBorder="1" applyAlignment="1">
      <alignment vertical="center"/>
    </xf>
    <xf numFmtId="180" fontId="9" fillId="0" borderId="26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1" fillId="0" borderId="14" xfId="74" applyNumberFormat="1" applyFont="1" applyFill="1" applyBorder="1" applyAlignment="1">
      <alignment horizontal="center" vertical="center" wrapText="1"/>
      <protection/>
    </xf>
    <xf numFmtId="179" fontId="1" fillId="0" borderId="23" xfId="74" applyNumberFormat="1" applyFont="1" applyFill="1" applyBorder="1" applyAlignment="1">
      <alignment horizontal="center" vertical="center" wrapText="1"/>
      <protection/>
    </xf>
    <xf numFmtId="0" fontId="5" fillId="0" borderId="28" xfId="93" applyFont="1" applyFill="1" applyBorder="1" applyAlignment="1" applyProtection="1">
      <alignment horizontal="center" vertical="center"/>
      <protection locked="0"/>
    </xf>
    <xf numFmtId="178" fontId="4" fillId="0" borderId="16" xfId="158" applyNumberFormat="1" applyFont="1" applyFill="1" applyBorder="1" applyAlignment="1">
      <alignment horizontal="right" vertical="center"/>
      <protection/>
    </xf>
    <xf numFmtId="179" fontId="4" fillId="0" borderId="25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 applyProtection="1">
      <alignment vertical="center"/>
      <protection locked="0"/>
    </xf>
    <xf numFmtId="178" fontId="12" fillId="0" borderId="16" xfId="158" applyNumberFormat="1" applyFont="1" applyFill="1" applyBorder="1" applyAlignment="1">
      <alignment horizontal="right" vertical="center"/>
      <protection/>
    </xf>
    <xf numFmtId="179" fontId="0" fillId="0" borderId="25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 applyProtection="1">
      <alignment vertical="center"/>
      <protection locked="0"/>
    </xf>
    <xf numFmtId="178" fontId="12" fillId="0" borderId="22" xfId="158" applyNumberFormat="1" applyFont="1" applyFill="1" applyBorder="1" applyAlignment="1">
      <alignment horizontal="right" vertical="center"/>
      <protection/>
    </xf>
    <xf numFmtId="178" fontId="0" fillId="0" borderId="22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 wrapText="1"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0" fontId="1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wrapText="1"/>
    </xf>
    <xf numFmtId="179" fontId="4" fillId="0" borderId="25" xfId="74" applyNumberFormat="1" applyFont="1" applyFill="1" applyBorder="1" applyAlignment="1">
      <alignment horizontal="right" vertical="center" wrapText="1"/>
      <protection/>
    </xf>
    <xf numFmtId="0" fontId="1" fillId="0" borderId="28" xfId="93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/>
    </xf>
    <xf numFmtId="179" fontId="0" fillId="0" borderId="25" xfId="74" applyNumberFormat="1" applyFont="1" applyFill="1" applyBorder="1" applyAlignment="1">
      <alignment horizontal="right" vertical="center" wrapText="1"/>
      <protection/>
    </xf>
    <xf numFmtId="0" fontId="1" fillId="0" borderId="28" xfId="93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179" fontId="4" fillId="0" borderId="26" xfId="74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28" xfId="519" applyNumberFormat="1" applyFont="1" applyFill="1" applyBorder="1" applyAlignment="1" applyProtection="1">
      <alignment horizontal="left" vertical="center"/>
      <protection/>
    </xf>
    <xf numFmtId="178" fontId="0" fillId="0" borderId="16" xfId="519" applyNumberFormat="1" applyFont="1" applyFill="1" applyBorder="1" applyAlignment="1" applyProtection="1">
      <alignment horizontal="right" vertical="center"/>
      <protection/>
    </xf>
    <xf numFmtId="178" fontId="0" fillId="0" borderId="34" xfId="519" applyNumberFormat="1" applyFont="1" applyFill="1" applyBorder="1" applyAlignment="1" applyProtection="1">
      <alignment horizontal="right" vertical="center"/>
      <protection/>
    </xf>
    <xf numFmtId="179" fontId="0" fillId="0" borderId="25" xfId="519" applyNumberFormat="1" applyFont="1" applyFill="1" applyBorder="1" applyAlignment="1" applyProtection="1">
      <alignment vertical="center" wrapText="1"/>
      <protection/>
    </xf>
    <xf numFmtId="49" fontId="0" fillId="0" borderId="28" xfId="519" applyNumberFormat="1" applyFont="1" applyFill="1" applyBorder="1" applyAlignment="1" applyProtection="1">
      <alignment vertical="center"/>
      <protection/>
    </xf>
    <xf numFmtId="178" fontId="0" fillId="0" borderId="16" xfId="519" applyNumberFormat="1" applyFont="1" applyFill="1" applyBorder="1" applyAlignment="1" applyProtection="1">
      <alignment horizontal="right" vertical="center" wrapText="1"/>
      <protection/>
    </xf>
    <xf numFmtId="49" fontId="16" fillId="0" borderId="29" xfId="519" applyNumberFormat="1" applyFont="1" applyFill="1" applyBorder="1" applyAlignment="1" applyProtection="1">
      <alignment horizontal="center" vertical="center"/>
      <protection/>
    </xf>
    <xf numFmtId="178" fontId="16" fillId="0" borderId="22" xfId="519" applyNumberFormat="1" applyFont="1" applyFill="1" applyBorder="1" applyAlignment="1" applyProtection="1">
      <alignment horizontal="right" vertical="center"/>
      <protection/>
    </xf>
    <xf numFmtId="178" fontId="4" fillId="0" borderId="31" xfId="519" applyNumberFormat="1" applyFont="1" applyFill="1" applyBorder="1" applyAlignment="1" applyProtection="1">
      <alignment horizontal="right" vertical="center"/>
      <protection/>
    </xf>
    <xf numFmtId="179" fontId="4" fillId="0" borderId="26" xfId="519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8" fontId="1" fillId="0" borderId="33" xfId="74" applyNumberFormat="1" applyFont="1" applyFill="1" applyBorder="1" applyAlignment="1">
      <alignment horizontal="center" vertical="center" wrapText="1"/>
      <protection/>
    </xf>
    <xf numFmtId="0" fontId="0" fillId="0" borderId="28" xfId="0" applyNumberFormat="1" applyFill="1" applyBorder="1" applyAlignment="1">
      <alignment horizontal="center" vertical="center"/>
    </xf>
    <xf numFmtId="0" fontId="1" fillId="0" borderId="16" xfId="93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>
      <alignment horizontal="right" vertical="center"/>
    </xf>
    <xf numFmtId="178" fontId="0" fillId="0" borderId="16" xfId="74" applyNumberFormat="1" applyFont="1" applyFill="1" applyBorder="1" applyAlignment="1">
      <alignment vertical="center" wrapText="1"/>
      <protection/>
    </xf>
    <xf numFmtId="0" fontId="1" fillId="0" borderId="16" xfId="546" applyFont="1" applyFill="1" applyBorder="1" applyAlignment="1">
      <alignment horizontal="left" vertical="center" wrapText="1"/>
      <protection/>
    </xf>
    <xf numFmtId="0" fontId="5" fillId="0" borderId="16" xfId="93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6" xfId="93" applyFont="1" applyFill="1" applyBorder="1" applyAlignment="1" applyProtection="1">
      <alignment horizontal="left" vertical="center"/>
      <protection locked="0"/>
    </xf>
    <xf numFmtId="0" fontId="0" fillId="0" borderId="35" xfId="93" applyFont="1" applyFill="1" applyBorder="1" applyAlignment="1" applyProtection="1">
      <alignment horizontal="left" vertical="center"/>
      <protection locked="0"/>
    </xf>
    <xf numFmtId="0" fontId="0" fillId="0" borderId="16" xfId="74" applyFont="1" applyFill="1" applyBorder="1" applyAlignment="1">
      <alignment horizontal="left" vertical="center"/>
      <protection/>
    </xf>
    <xf numFmtId="0" fontId="0" fillId="0" borderId="29" xfId="0" applyFill="1" applyBorder="1" applyAlignment="1">
      <alignment horizontal="center"/>
    </xf>
    <xf numFmtId="0" fontId="5" fillId="0" borderId="22" xfId="93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right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2" fillId="0" borderId="0" xfId="519" applyNumberFormat="1" applyFont="1" applyFill="1" applyAlignment="1">
      <alignment horizontal="center" vertical="center"/>
      <protection/>
    </xf>
    <xf numFmtId="31" fontId="0" fillId="0" borderId="0" xfId="519" applyNumberFormat="1" applyFont="1" applyFill="1" applyAlignment="1" applyProtection="1">
      <alignment horizontal="left" vertical="center"/>
      <protection/>
    </xf>
    <xf numFmtId="0" fontId="1" fillId="0" borderId="0" xfId="388" applyFont="1" applyFill="1" applyBorder="1" applyAlignment="1">
      <alignment horizontal="right" vertical="center" wrapText="1"/>
      <protection/>
    </xf>
    <xf numFmtId="2" fontId="0" fillId="0" borderId="27" xfId="519" applyNumberFormat="1" applyFont="1" applyFill="1" applyBorder="1" applyAlignment="1" applyProtection="1">
      <alignment horizontal="center" vertical="center" wrapText="1"/>
      <protection/>
    </xf>
    <xf numFmtId="0" fontId="0" fillId="0" borderId="14" xfId="388" applyFont="1" applyFill="1" applyBorder="1" applyAlignment="1">
      <alignment horizontal="center" vertical="center" wrapText="1"/>
      <protection/>
    </xf>
    <xf numFmtId="0" fontId="0" fillId="0" borderId="23" xfId="388" applyFont="1" applyFill="1" applyBorder="1" applyAlignment="1">
      <alignment horizontal="center" vertical="center" wrapText="1"/>
      <protection/>
    </xf>
    <xf numFmtId="2" fontId="0" fillId="0" borderId="28" xfId="519" applyNumberFormat="1" applyFont="1" applyFill="1" applyBorder="1" applyAlignment="1" applyProtection="1">
      <alignment horizontal="center" vertical="center" wrapText="1"/>
      <protection/>
    </xf>
    <xf numFmtId="2" fontId="0" fillId="0" borderId="16" xfId="519" applyNumberFormat="1" applyFont="1" applyFill="1" applyBorder="1" applyAlignment="1" applyProtection="1">
      <alignment horizontal="center" vertical="center" wrapText="1"/>
      <protection/>
    </xf>
    <xf numFmtId="2" fontId="0" fillId="0" borderId="25" xfId="519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ill="1" applyBorder="1" applyAlignment="1">
      <alignment horizontal="left" vertical="center"/>
    </xf>
    <xf numFmtId="0" fontId="0" fillId="0" borderId="36" xfId="0" applyFont="1" applyBorder="1" applyAlignment="1">
      <alignment/>
    </xf>
    <xf numFmtId="0" fontId="17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2" fontId="10" fillId="0" borderId="0" xfId="519" applyNumberFormat="1" applyFont="1" applyFill="1" applyAlignment="1" applyProtection="1">
      <alignment horizontal="center" vertical="center"/>
      <protection/>
    </xf>
    <xf numFmtId="2" fontId="2" fillId="0" borderId="0" xfId="519" applyNumberFormat="1" applyFont="1" applyFill="1" applyAlignment="1" applyProtection="1">
      <alignment horizontal="center" vertical="center"/>
      <protection/>
    </xf>
    <xf numFmtId="31" fontId="0" fillId="0" borderId="0" xfId="519" applyNumberFormat="1" applyFont="1" applyFill="1" applyAlignment="1" applyProtection="1">
      <alignment horizontal="left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78" fontId="0" fillId="0" borderId="16" xfId="0" applyNumberFormat="1" applyFill="1" applyBorder="1" applyAlignment="1">
      <alignment horizontal="right" vertical="center"/>
    </xf>
    <xf numFmtId="179" fontId="0" fillId="0" borderId="25" xfId="0" applyNumberFormat="1" applyFill="1" applyBorder="1" applyAlignment="1">
      <alignment horizontal="right" vertical="center"/>
    </xf>
    <xf numFmtId="178" fontId="0" fillId="0" borderId="0" xfId="0" applyNumberFormat="1" applyFill="1" applyAlignment="1">
      <alignment/>
    </xf>
    <xf numFmtId="0" fontId="1" fillId="0" borderId="3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178" fontId="0" fillId="0" borderId="19" xfId="0" applyNumberForma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178" fontId="4" fillId="0" borderId="22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74" applyFont="1" applyFill="1" applyBorder="1" applyAlignment="1">
      <alignment horizontal="center" vertical="center" wrapText="1"/>
      <protection/>
    </xf>
    <xf numFmtId="0" fontId="0" fillId="0" borderId="23" xfId="74" applyFont="1" applyFill="1" applyBorder="1" applyAlignment="1">
      <alignment horizontal="center" vertical="center" wrapText="1"/>
      <protection/>
    </xf>
    <xf numFmtId="179" fontId="0" fillId="0" borderId="0" xfId="74" applyNumberFormat="1" applyFont="1" applyFill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78" fontId="0" fillId="0" borderId="16" xfId="74" applyNumberFormat="1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 wrapText="1"/>
    </xf>
    <xf numFmtId="179" fontId="20" fillId="0" borderId="2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 wrapText="1"/>
    </xf>
    <xf numFmtId="0" fontId="4" fillId="0" borderId="16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Fill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0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horizontal="right" vertical="center" wrapText="1"/>
    </xf>
    <xf numFmtId="179" fontId="20" fillId="0" borderId="26" xfId="0" applyNumberFormat="1" applyFont="1" applyFill="1" applyBorder="1" applyAlignment="1">
      <alignment horizontal="right" vertical="center"/>
    </xf>
    <xf numFmtId="178" fontId="2" fillId="0" borderId="0" xfId="74" applyNumberFormat="1" applyFont="1" applyFill="1" applyAlignment="1">
      <alignment horizontal="center" vertical="center"/>
      <protection/>
    </xf>
    <xf numFmtId="178" fontId="21" fillId="0" borderId="0" xfId="74" applyNumberFormat="1" applyFont="1" applyFill="1" applyAlignment="1">
      <alignment horizontal="left"/>
      <protection/>
    </xf>
    <xf numFmtId="178" fontId="3" fillId="0" borderId="0" xfId="74" applyNumberFormat="1" applyFont="1" applyFill="1" applyAlignment="1">
      <alignment/>
      <protection/>
    </xf>
    <xf numFmtId="178" fontId="3" fillId="0" borderId="0" xfId="74" applyNumberFormat="1" applyFont="1" applyFill="1" applyAlignment="1">
      <alignment horizontal="centerContinuous"/>
      <protection/>
    </xf>
    <xf numFmtId="0" fontId="1" fillId="0" borderId="0" xfId="0" applyFont="1" applyFill="1" applyBorder="1" applyAlignment="1">
      <alignment horizontal="right" vertical="center"/>
    </xf>
    <xf numFmtId="178" fontId="1" fillId="0" borderId="27" xfId="74" applyNumberFormat="1" applyFont="1" applyFill="1" applyBorder="1" applyAlignment="1">
      <alignment horizontal="center" vertical="center"/>
      <protection/>
    </xf>
    <xf numFmtId="0" fontId="1" fillId="0" borderId="14" xfId="74" applyFont="1" applyFill="1" applyBorder="1" applyAlignment="1">
      <alignment horizontal="center" vertical="center" wrapText="1"/>
      <protection/>
    </xf>
    <xf numFmtId="0" fontId="1" fillId="0" borderId="23" xfId="74" applyFont="1" applyFill="1" applyBorder="1" applyAlignment="1">
      <alignment horizontal="center" vertical="center" wrapText="1"/>
      <protection/>
    </xf>
    <xf numFmtId="178" fontId="5" fillId="0" borderId="28" xfId="74" applyNumberFormat="1" applyFont="1" applyFill="1" applyBorder="1" applyAlignment="1">
      <alignment horizontal="center" vertical="center"/>
      <protection/>
    </xf>
    <xf numFmtId="178" fontId="22" fillId="0" borderId="16" xfId="27" applyNumberFormat="1" applyFont="1" applyFill="1" applyBorder="1" applyAlignment="1">
      <alignment horizontal="right" vertical="center"/>
    </xf>
    <xf numFmtId="179" fontId="22" fillId="0" borderId="25" xfId="27" applyNumberFormat="1" applyFont="1" applyFill="1" applyBorder="1" applyAlignment="1">
      <alignment horizontal="right" vertical="center"/>
    </xf>
    <xf numFmtId="178" fontId="5" fillId="0" borderId="28" xfId="74" applyNumberFormat="1" applyFont="1" applyFill="1" applyBorder="1" applyAlignment="1">
      <alignment horizontal="left" vertical="center"/>
      <protection/>
    </xf>
    <xf numFmtId="178" fontId="1" fillId="0" borderId="28" xfId="74" applyNumberFormat="1" applyFont="1" applyFill="1" applyBorder="1" applyAlignment="1">
      <alignment horizontal="left" vertical="center"/>
      <protection/>
    </xf>
    <xf numFmtId="178" fontId="23" fillId="0" borderId="16" xfId="158" applyNumberFormat="1" applyFont="1" applyFill="1" applyBorder="1" applyAlignment="1">
      <alignment horizontal="right" vertical="center"/>
      <protection/>
    </xf>
    <xf numFmtId="178" fontId="24" fillId="0" borderId="16" xfId="27" applyNumberFormat="1" applyFont="1" applyFill="1" applyBorder="1" applyAlignment="1">
      <alignment horizontal="right" vertical="center"/>
    </xf>
    <xf numFmtId="179" fontId="24" fillId="0" borderId="25" xfId="27" applyNumberFormat="1" applyFont="1" applyFill="1" applyBorder="1" applyAlignment="1">
      <alignment horizontal="right" vertical="center"/>
    </xf>
    <xf numFmtId="178" fontId="25" fillId="0" borderId="16" xfId="158" applyNumberFormat="1" applyFont="1" applyFill="1" applyBorder="1" applyAlignment="1">
      <alignment horizontal="right" vertical="center"/>
      <protection/>
    </xf>
    <xf numFmtId="178" fontId="5" fillId="0" borderId="29" xfId="74" applyNumberFormat="1" applyFont="1" applyFill="1" applyBorder="1" applyAlignment="1">
      <alignment horizontal="center" vertical="center"/>
      <protection/>
    </xf>
    <xf numFmtId="178" fontId="25" fillId="0" borderId="22" xfId="158" applyNumberFormat="1" applyFont="1" applyFill="1" applyBorder="1" applyAlignment="1">
      <alignment horizontal="right" vertical="center"/>
      <protection/>
    </xf>
    <xf numFmtId="179" fontId="22" fillId="0" borderId="26" xfId="27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158" applyFill="1" applyBorder="1" applyAlignment="1">
      <alignment vertical="center"/>
      <protection/>
    </xf>
    <xf numFmtId="0" fontId="3" fillId="0" borderId="0" xfId="158" applyFont="1" applyFill="1" applyBorder="1" applyAlignment="1">
      <alignment vertical="center"/>
      <protection/>
    </xf>
    <xf numFmtId="0" fontId="3" fillId="0" borderId="0" xfId="158" applyFont="1" applyFill="1" applyBorder="1" applyAlignment="1">
      <alignment horizontal="center" vertical="center"/>
      <protection/>
    </xf>
    <xf numFmtId="0" fontId="3" fillId="0" borderId="0" xfId="158" applyFont="1" applyFill="1" applyBorder="1" applyAlignment="1">
      <alignment horizontal="center" vertical="center" wrapText="1"/>
      <protection/>
    </xf>
    <xf numFmtId="0" fontId="0" fillId="0" borderId="0" xfId="158" applyFont="1" applyFill="1" applyBorder="1" applyAlignment="1">
      <alignment vertical="center"/>
      <protection/>
    </xf>
    <xf numFmtId="0" fontId="2" fillId="0" borderId="0" xfId="158" applyFont="1" applyFill="1" applyBorder="1" applyAlignment="1">
      <alignment horizontal="center" vertical="center"/>
      <protection/>
    </xf>
    <xf numFmtId="178" fontId="21" fillId="0" borderId="0" xfId="158" applyNumberFormat="1" applyFont="1" applyFill="1" applyAlignment="1">
      <alignment horizontal="left"/>
      <protection/>
    </xf>
    <xf numFmtId="0" fontId="3" fillId="0" borderId="0" xfId="158" applyFont="1" applyFill="1" applyBorder="1" applyAlignment="1">
      <alignment/>
      <protection/>
    </xf>
    <xf numFmtId="0" fontId="1" fillId="0" borderId="0" xfId="158" applyFont="1" applyFill="1" applyBorder="1" applyAlignment="1">
      <alignment horizontal="right" vertical="center"/>
      <protection/>
    </xf>
    <xf numFmtId="0" fontId="0" fillId="0" borderId="27" xfId="158" applyFont="1" applyFill="1" applyBorder="1" applyAlignment="1">
      <alignment horizontal="center" vertical="center" wrapText="1"/>
      <protection/>
    </xf>
    <xf numFmtId="0" fontId="0" fillId="0" borderId="14" xfId="158" applyFont="1" applyFill="1" applyBorder="1" applyAlignment="1">
      <alignment horizontal="center" vertical="center" wrapText="1"/>
      <protection/>
    </xf>
    <xf numFmtId="0" fontId="0" fillId="0" borderId="14" xfId="158" applyFont="1" applyFill="1" applyBorder="1" applyAlignment="1">
      <alignment horizontal="center" vertical="center"/>
      <protection/>
    </xf>
    <xf numFmtId="0" fontId="0" fillId="0" borderId="23" xfId="158" applyFont="1" applyFill="1" applyBorder="1" applyAlignment="1">
      <alignment horizontal="center" vertical="center" wrapText="1"/>
      <protection/>
    </xf>
    <xf numFmtId="0" fontId="0" fillId="0" borderId="28" xfId="158" applyFont="1" applyFill="1" applyBorder="1" applyAlignment="1">
      <alignment horizontal="center" vertical="center" wrapText="1"/>
      <protection/>
    </xf>
    <xf numFmtId="0" fontId="0" fillId="0" borderId="16" xfId="158" applyFont="1" applyFill="1" applyBorder="1" applyAlignment="1">
      <alignment horizontal="center" vertical="center" wrapText="1"/>
      <protection/>
    </xf>
    <xf numFmtId="0" fontId="0" fillId="0" borderId="16" xfId="158" applyFont="1" applyFill="1" applyBorder="1" applyAlignment="1">
      <alignment horizontal="center" vertical="center"/>
      <protection/>
    </xf>
    <xf numFmtId="0" fontId="0" fillId="0" borderId="25" xfId="158" applyFont="1" applyFill="1" applyBorder="1" applyAlignment="1">
      <alignment horizontal="center" vertical="center" wrapText="1"/>
      <protection/>
    </xf>
    <xf numFmtId="0" fontId="4" fillId="0" borderId="28" xfId="93" applyFont="1" applyFill="1" applyBorder="1" applyAlignment="1" applyProtection="1">
      <alignment horizontal="left" vertical="center"/>
      <protection locked="0"/>
    </xf>
    <xf numFmtId="178" fontId="4" fillId="0" borderId="16" xfId="158" applyNumberFormat="1" applyFont="1" applyFill="1" applyBorder="1" applyAlignment="1">
      <alignment vertical="center"/>
      <protection/>
    </xf>
    <xf numFmtId="179" fontId="4" fillId="0" borderId="25" xfId="158" applyNumberFormat="1" applyFont="1" applyFill="1" applyBorder="1" applyAlignment="1">
      <alignment vertical="center"/>
      <protection/>
    </xf>
    <xf numFmtId="178" fontId="0" fillId="0" borderId="16" xfId="0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horizontal="left" vertical="center" wrapText="1"/>
    </xf>
    <xf numFmtId="178" fontId="0" fillId="0" borderId="22" xfId="0" applyNumberFormat="1" applyFont="1" applyFill="1" applyBorder="1" applyAlignment="1">
      <alignment vertical="center" wrapText="1"/>
    </xf>
    <xf numFmtId="179" fontId="4" fillId="0" borderId="26" xfId="158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horizontal="justify" vertical="center"/>
    </xf>
    <xf numFmtId="0" fontId="3" fillId="0" borderId="0" xfId="74" applyFont="1" applyFill="1" applyAlignment="1">
      <alignment vertical="center"/>
      <protection/>
    </xf>
    <xf numFmtId="0" fontId="0" fillId="0" borderId="0" xfId="74" applyFill="1" applyAlignment="1">
      <alignment vertical="center"/>
      <protection/>
    </xf>
    <xf numFmtId="178" fontId="0" fillId="0" borderId="27" xfId="74" applyNumberFormat="1" applyFont="1" applyFill="1" applyBorder="1" applyAlignment="1">
      <alignment horizontal="center" vertical="center"/>
      <protection/>
    </xf>
    <xf numFmtId="178" fontId="0" fillId="0" borderId="14" xfId="74" applyNumberFormat="1" applyFont="1" applyFill="1" applyBorder="1" applyAlignment="1">
      <alignment horizontal="center" vertical="center"/>
      <protection/>
    </xf>
    <xf numFmtId="178" fontId="0" fillId="0" borderId="23" xfId="74" applyNumberFormat="1" applyFont="1" applyFill="1" applyBorder="1" applyAlignment="1">
      <alignment horizontal="center" vertical="center" wrapText="1"/>
      <protection/>
    </xf>
    <xf numFmtId="178" fontId="0" fillId="0" borderId="28" xfId="74" applyNumberFormat="1" applyFont="1" applyFill="1" applyBorder="1" applyAlignment="1">
      <alignment horizontal="center" vertical="center"/>
      <protection/>
    </xf>
    <xf numFmtId="178" fontId="0" fillId="0" borderId="16" xfId="74" applyNumberFormat="1" applyFont="1" applyFill="1" applyBorder="1" applyAlignment="1">
      <alignment horizontal="center" vertical="center" wrapText="1"/>
      <protection/>
    </xf>
    <xf numFmtId="178" fontId="3" fillId="0" borderId="16" xfId="74" applyNumberFormat="1" applyFont="1" applyFill="1" applyBorder="1" applyAlignment="1">
      <alignment horizontal="center" vertical="center" wrapText="1"/>
      <protection/>
    </xf>
    <xf numFmtId="178" fontId="0" fillId="0" borderId="25" xfId="74" applyNumberFormat="1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left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179" fontId="4" fillId="0" borderId="25" xfId="0" applyNumberFormat="1" applyFont="1" applyFill="1" applyBorder="1" applyAlignment="1">
      <alignment horizontal="right" vertical="center" wrapText="1"/>
    </xf>
    <xf numFmtId="179" fontId="0" fillId="0" borderId="16" xfId="0" applyNumberFormat="1" applyFont="1" applyFill="1" applyBorder="1" applyAlignment="1">
      <alignment horizontal="right" vertical="center" wrapText="1"/>
    </xf>
    <xf numFmtId="179" fontId="0" fillId="0" borderId="25" xfId="0" applyNumberFormat="1" applyFont="1" applyFill="1" applyBorder="1" applyAlignment="1">
      <alignment horizontal="right" vertical="center" wrapText="1"/>
    </xf>
    <xf numFmtId="179" fontId="0" fillId="0" borderId="22" xfId="0" applyNumberFormat="1" applyFont="1" applyFill="1" applyBorder="1" applyAlignment="1">
      <alignment horizontal="right" vertical="center" wrapText="1"/>
    </xf>
    <xf numFmtId="179" fontId="0" fillId="0" borderId="26" xfId="0" applyNumberFormat="1" applyFont="1" applyFill="1" applyBorder="1" applyAlignment="1">
      <alignment horizontal="right" vertical="center" wrapText="1"/>
    </xf>
    <xf numFmtId="0" fontId="4" fillId="0" borderId="0" xfId="158" applyFont="1" applyFill="1" applyBorder="1" applyAlignment="1">
      <alignment vertical="center"/>
      <protection/>
    </xf>
    <xf numFmtId="0" fontId="0" fillId="0" borderId="0" xfId="158" applyFont="1" applyFill="1" applyBorder="1" applyAlignment="1">
      <alignment horizontal="right" vertical="center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4" fillId="0" borderId="28" xfId="93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178" fontId="0" fillId="0" borderId="16" xfId="158" applyNumberFormat="1" applyFont="1" applyFill="1" applyBorder="1" applyAlignment="1">
      <alignment vertical="center"/>
      <protection/>
    </xf>
    <xf numFmtId="179" fontId="0" fillId="0" borderId="25" xfId="158" applyNumberFormat="1" applyFont="1" applyFill="1" applyBorder="1" applyAlignment="1">
      <alignment vertical="center"/>
      <protection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179" fontId="0" fillId="0" borderId="26" xfId="158" applyNumberFormat="1" applyFont="1" applyFill="1" applyBorder="1" applyAlignment="1">
      <alignment vertical="center"/>
      <protection/>
    </xf>
    <xf numFmtId="0" fontId="8" fillId="0" borderId="0" xfId="158" applyFont="1" applyFill="1" applyBorder="1" applyAlignment="1">
      <alignment vertical="center"/>
      <protection/>
    </xf>
    <xf numFmtId="0" fontId="0" fillId="0" borderId="0" xfId="74" applyFont="1" applyFill="1" applyAlignment="1">
      <alignment vertical="center"/>
      <protection/>
    </xf>
    <xf numFmtId="0" fontId="0" fillId="0" borderId="0" xfId="74" applyFont="1" applyFill="1">
      <alignment/>
      <protection/>
    </xf>
    <xf numFmtId="178" fontId="16" fillId="0" borderId="0" xfId="74" applyNumberFormat="1" applyFont="1" applyFill="1" applyAlignment="1">
      <alignment horizontal="left"/>
      <protection/>
    </xf>
    <xf numFmtId="178" fontId="0" fillId="0" borderId="0" xfId="74" applyNumberFormat="1" applyFont="1" applyFill="1" applyAlignment="1">
      <alignment/>
      <protection/>
    </xf>
    <xf numFmtId="0" fontId="0" fillId="0" borderId="0" xfId="74" applyFont="1" applyFill="1" applyAlignment="1">
      <alignment/>
      <protection/>
    </xf>
    <xf numFmtId="178" fontId="0" fillId="0" borderId="0" xfId="74" applyNumberFormat="1" applyFont="1" applyFill="1" applyAlignment="1">
      <alignment horizontal="centerContinuous"/>
      <protection/>
    </xf>
    <xf numFmtId="178" fontId="0" fillId="0" borderId="0" xfId="74" applyNumberFormat="1" applyFont="1" applyFill="1" applyAlignment="1">
      <alignment horizontal="right"/>
      <protection/>
    </xf>
    <xf numFmtId="178" fontId="0" fillId="0" borderId="0" xfId="74" applyNumberFormat="1" applyFont="1" applyFill="1" applyAlignment="1">
      <alignment horizontal="right" vertical="center"/>
      <protection/>
    </xf>
    <xf numFmtId="0" fontId="0" fillId="0" borderId="16" xfId="93" applyFont="1" applyFill="1" applyBorder="1" applyAlignment="1" applyProtection="1">
      <alignment vertical="center"/>
      <protection locked="0"/>
    </xf>
    <xf numFmtId="178" fontId="0" fillId="0" borderId="16" xfId="22" applyNumberFormat="1" applyFont="1" applyFill="1" applyBorder="1" applyAlignment="1">
      <alignment horizontal="right" vertical="center"/>
    </xf>
    <xf numFmtId="179" fontId="0" fillId="0" borderId="16" xfId="74" applyNumberFormat="1" applyFont="1" applyFill="1" applyBorder="1" applyAlignment="1">
      <alignment horizontal="right" vertical="center"/>
      <protection/>
    </xf>
    <xf numFmtId="179" fontId="0" fillId="0" borderId="25" xfId="74" applyNumberFormat="1" applyFont="1" applyFill="1" applyBorder="1" applyAlignment="1">
      <alignment horizontal="right" vertical="center"/>
      <protection/>
    </xf>
    <xf numFmtId="178" fontId="0" fillId="0" borderId="16" xfId="0" applyNumberFormat="1" applyFont="1" applyFill="1" applyBorder="1" applyAlignment="1">
      <alignment vertical="center"/>
    </xf>
    <xf numFmtId="0" fontId="4" fillId="0" borderId="16" xfId="93" applyFont="1" applyFill="1" applyBorder="1" applyAlignment="1" applyProtection="1">
      <alignment horizontal="center" vertical="center"/>
      <protection locked="0"/>
    </xf>
    <xf numFmtId="178" fontId="4" fillId="0" borderId="16" xfId="22" applyNumberFormat="1" applyFont="1" applyFill="1" applyBorder="1" applyAlignment="1">
      <alignment horizontal="right" vertical="center"/>
    </xf>
    <xf numFmtId="179" fontId="4" fillId="0" borderId="16" xfId="74" applyNumberFormat="1" applyFont="1" applyFill="1" applyBorder="1" applyAlignment="1">
      <alignment horizontal="right" vertical="center"/>
      <protection/>
    </xf>
    <xf numFmtId="179" fontId="4" fillId="0" borderId="25" xfId="74" applyNumberFormat="1" applyFont="1" applyFill="1" applyBorder="1" applyAlignment="1">
      <alignment horizontal="right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8" xfId="74" applyFont="1" applyFill="1" applyBorder="1" applyAlignment="1">
      <alignment horizontal="center" vertical="center"/>
      <protection/>
    </xf>
    <xf numFmtId="178" fontId="0" fillId="0" borderId="19" xfId="22" applyNumberFormat="1" applyFont="1" applyFill="1" applyBorder="1" applyAlignment="1">
      <alignment horizontal="right" vertical="center"/>
    </xf>
    <xf numFmtId="179" fontId="0" fillId="0" borderId="24" xfId="74" applyNumberFormat="1" applyFont="1" applyFill="1" applyBorder="1" applyAlignment="1">
      <alignment horizontal="right" vertical="center"/>
      <protection/>
    </xf>
    <xf numFmtId="0" fontId="0" fillId="0" borderId="29" xfId="74" applyFont="1" applyFill="1" applyBorder="1" applyAlignment="1">
      <alignment horizontal="center" vertical="center"/>
      <protection/>
    </xf>
    <xf numFmtId="0" fontId="4" fillId="0" borderId="22" xfId="93" applyFont="1" applyFill="1" applyBorder="1" applyAlignment="1" applyProtection="1">
      <alignment horizontal="center" vertical="center"/>
      <protection locked="0"/>
    </xf>
    <xf numFmtId="178" fontId="4" fillId="0" borderId="22" xfId="22" applyNumberFormat="1" applyFont="1" applyFill="1" applyBorder="1" applyAlignment="1">
      <alignment horizontal="right" vertical="center"/>
    </xf>
    <xf numFmtId="179" fontId="4" fillId="0" borderId="22" xfId="74" applyNumberFormat="1" applyFont="1" applyFill="1" applyBorder="1" applyAlignment="1">
      <alignment horizontal="right" vertical="center"/>
      <protection/>
    </xf>
    <xf numFmtId="179" fontId="4" fillId="0" borderId="26" xfId="74" applyNumberFormat="1" applyFont="1" applyFill="1" applyBorder="1" applyAlignment="1">
      <alignment horizontal="right" vertical="center"/>
      <protection/>
    </xf>
    <xf numFmtId="0" fontId="0" fillId="0" borderId="0" xfId="93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right"/>
    </xf>
    <xf numFmtId="179" fontId="0" fillId="0" borderId="0" xfId="0" applyNumberFormat="1" applyFill="1" applyAlignment="1">
      <alignment/>
    </xf>
    <xf numFmtId="0" fontId="27" fillId="0" borderId="0" xfId="0" applyFont="1" applyFill="1" applyBorder="1" applyAlignment="1">
      <alignment horizontal="left"/>
    </xf>
    <xf numFmtId="178" fontId="27" fillId="0" borderId="0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/>
    </xf>
    <xf numFmtId="0" fontId="0" fillId="0" borderId="16" xfId="158" applyFont="1" applyFill="1" applyBorder="1" applyAlignment="1">
      <alignment vertical="center"/>
      <protection/>
    </xf>
    <xf numFmtId="0" fontId="1" fillId="0" borderId="4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43" xfId="158" applyFont="1" applyFill="1" applyBorder="1" applyAlignment="1">
      <alignment vertical="center"/>
      <protection/>
    </xf>
    <xf numFmtId="179" fontId="0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6" xfId="74" applyFont="1" applyFill="1" applyBorder="1" applyAlignment="1">
      <alignment horizontal="center" vertical="center" wrapText="1"/>
      <protection/>
    </xf>
    <xf numFmtId="179" fontId="20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/>
    </xf>
    <xf numFmtId="179" fontId="12" fillId="0" borderId="2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/>
    </xf>
    <xf numFmtId="179" fontId="20" fillId="0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74" applyNumberFormat="1" applyFont="1" applyFill="1" applyBorder="1" applyAlignment="1">
      <alignment horizontal="right" vertical="center"/>
      <protection/>
    </xf>
    <xf numFmtId="178" fontId="4" fillId="0" borderId="28" xfId="74" applyNumberFormat="1" applyFont="1" applyFill="1" applyBorder="1" applyAlignment="1">
      <alignment horizontal="center" vertical="center"/>
      <protection/>
    </xf>
    <xf numFmtId="178" fontId="4" fillId="0" borderId="16" xfId="27" applyNumberFormat="1" applyFont="1" applyFill="1" applyBorder="1" applyAlignment="1">
      <alignment horizontal="right" vertical="center"/>
    </xf>
    <xf numFmtId="179" fontId="4" fillId="0" borderId="16" xfId="27" applyNumberFormat="1" applyFont="1" applyFill="1" applyBorder="1" applyAlignment="1">
      <alignment horizontal="right" vertical="center"/>
    </xf>
    <xf numFmtId="179" fontId="4" fillId="0" borderId="25" xfId="27" applyNumberFormat="1" applyFont="1" applyFill="1" applyBorder="1" applyAlignment="1">
      <alignment horizontal="right" vertical="center"/>
    </xf>
    <xf numFmtId="178" fontId="4" fillId="0" borderId="28" xfId="74" applyNumberFormat="1" applyFont="1" applyFill="1" applyBorder="1" applyAlignment="1">
      <alignment horizontal="left" vertical="center"/>
      <protection/>
    </xf>
    <xf numFmtId="178" fontId="0" fillId="0" borderId="28" xfId="74" applyNumberFormat="1" applyFont="1" applyFill="1" applyBorder="1" applyAlignment="1">
      <alignment horizontal="left" vertical="center"/>
      <protection/>
    </xf>
    <xf numFmtId="178" fontId="0" fillId="0" borderId="16" xfId="158" applyNumberFormat="1" applyFont="1" applyFill="1" applyBorder="1" applyAlignment="1">
      <alignment horizontal="right" vertical="center"/>
      <protection/>
    </xf>
    <xf numFmtId="178" fontId="0" fillId="0" borderId="16" xfId="27" applyNumberFormat="1" applyFont="1" applyFill="1" applyBorder="1" applyAlignment="1">
      <alignment horizontal="right" vertical="center"/>
    </xf>
    <xf numFmtId="179" fontId="0" fillId="0" borderId="16" xfId="27" applyNumberFormat="1" applyFont="1" applyFill="1" applyBorder="1" applyAlignment="1">
      <alignment horizontal="right" vertical="center"/>
    </xf>
    <xf numFmtId="179" fontId="0" fillId="0" borderId="25" xfId="27" applyNumberFormat="1" applyFont="1" applyFill="1" applyBorder="1" applyAlignment="1">
      <alignment horizontal="right" vertical="center"/>
    </xf>
    <xf numFmtId="178" fontId="0" fillId="0" borderId="28" xfId="74" applyNumberFormat="1" applyFont="1" applyFill="1" applyBorder="1" applyAlignment="1">
      <alignment horizontal="left" vertical="center" wrapText="1"/>
      <protection/>
    </xf>
    <xf numFmtId="178" fontId="4" fillId="0" borderId="29" xfId="74" applyNumberFormat="1" applyFont="1" applyFill="1" applyBorder="1" applyAlignment="1">
      <alignment horizontal="center" vertical="center"/>
      <protection/>
    </xf>
    <xf numFmtId="178" fontId="4" fillId="0" borderId="22" xfId="158" applyNumberFormat="1" applyFont="1" applyFill="1" applyBorder="1" applyAlignment="1">
      <alignment horizontal="right" vertical="center"/>
      <protection/>
    </xf>
    <xf numFmtId="179" fontId="4" fillId="0" borderId="22" xfId="27" applyNumberFormat="1" applyFont="1" applyFill="1" applyBorder="1" applyAlignment="1">
      <alignment horizontal="right" vertical="center"/>
    </xf>
    <xf numFmtId="179" fontId="4" fillId="0" borderId="26" xfId="27" applyNumberFormat="1" applyFont="1" applyFill="1" applyBorder="1" applyAlignment="1">
      <alignment horizontal="right" vertical="center"/>
    </xf>
  </cellXfs>
  <cellStyles count="746">
    <cellStyle name="Normal" xfId="0"/>
    <cellStyle name="Currency [0]" xfId="15"/>
    <cellStyle name="输入" xfId="16"/>
    <cellStyle name="汇总 6" xfId="17"/>
    <cellStyle name="?鹎%U龡&amp;H齲_x0001_C铣_x0014__x0007__x0001__x0001_ 2 2" xfId="18"/>
    <cellStyle name="20% - 强调文字颜色 1 2" xfId="19"/>
    <cellStyle name="20% - 强调文字颜色 3" xfId="20"/>
    <cellStyle name="Currency" xfId="21"/>
    <cellStyle name="Comma [0]" xfId="22"/>
    <cellStyle name="40% - 强调文字颜色 3" xfId="23"/>
    <cellStyle name="计算 2" xfId="24"/>
    <cellStyle name="标题 5 6" xfId="25"/>
    <cellStyle name="差" xfId="26"/>
    <cellStyle name="Comma" xfId="27"/>
    <cellStyle name="标题 5" xfId="28"/>
    <cellStyle name="20% - 强调文字颜色 1 2 2 2" xfId="29"/>
    <cellStyle name="60% - 强调文字颜色 3" xfId="30"/>
    <cellStyle name="Hyperlink" xfId="31"/>
    <cellStyle name="Percent" xfId="32"/>
    <cellStyle name="Followed Hyperlink" xfId="33"/>
    <cellStyle name="60% - 强调文字颜色 4 2 2 2" xfId="34"/>
    <cellStyle name="60% - 强调文字颜色 2 3" xfId="35"/>
    <cellStyle name="注释" xfId="36"/>
    <cellStyle name="20% - 强调文字颜色 4 5" xfId="37"/>
    <cellStyle name="60% - 强调文字颜色 2" xfId="38"/>
    <cellStyle name="计算 2 9" xfId="39"/>
    <cellStyle name="标题 4" xfId="40"/>
    <cellStyle name="警告文本" xfId="41"/>
    <cellStyle name="标题" xfId="42"/>
    <cellStyle name="计算 2 10" xfId="43"/>
    <cellStyle name="60% - 强调文字颜色 2 2 2" xfId="44"/>
    <cellStyle name="解释性文本" xfId="45"/>
    <cellStyle name="标题 1" xfId="46"/>
    <cellStyle name="差 6" xfId="47"/>
    <cellStyle name="标题 2" xfId="48"/>
    <cellStyle name="差 2 10" xfId="49"/>
    <cellStyle name="60% - 强调文字颜色 1" xfId="50"/>
    <cellStyle name="计算 2 8" xfId="51"/>
    <cellStyle name="标题 3" xfId="52"/>
    <cellStyle name="60% - 强调文字颜色 4" xfId="53"/>
    <cellStyle name="输出" xfId="54"/>
    <cellStyle name="常规 31" xfId="55"/>
    <cellStyle name="计算" xfId="56"/>
    <cellStyle name="40% - 强调文字颜色 4 2" xfId="57"/>
    <cellStyle name="差 2 9" xfId="58"/>
    <cellStyle name="检查单元格" xfId="59"/>
    <cellStyle name="20% - 强调文字颜色 6" xfId="60"/>
    <cellStyle name="40% - 强调文字颜色 1 2 9" xfId="61"/>
    <cellStyle name="强调文字颜色 2" xfId="62"/>
    <cellStyle name="注释 2 3" xfId="63"/>
    <cellStyle name="好 2 8" xfId="64"/>
    <cellStyle name="链接单元格" xfId="65"/>
    <cellStyle name="40% - 强调文字颜色 6 5" xfId="66"/>
    <cellStyle name="60% - 强调文字颜色 4 2 3" xfId="67"/>
    <cellStyle name="标题 2 2 7" xfId="68"/>
    <cellStyle name="汇总" xfId="69"/>
    <cellStyle name="好" xfId="70"/>
    <cellStyle name="20% - 强调文字颜色 3 3" xfId="71"/>
    <cellStyle name="适中" xfId="72"/>
    <cellStyle name="20% - 强调文字颜色 5" xfId="73"/>
    <cellStyle name="常规_2006年7月份收支情况表" xfId="74"/>
    <cellStyle name="40% - 强调文字颜色 1 2 8" xfId="75"/>
    <cellStyle name="强调文字颜色 1" xfId="76"/>
    <cellStyle name="?鹎%U龡&amp;H齲_x0001_C铣_x0014__x0007__x0001__x0001_ 2" xfId="77"/>
    <cellStyle name="20% - 强调文字颜色 1" xfId="78"/>
    <cellStyle name="标题 5 4" xfId="79"/>
    <cellStyle name="40% - 强调文字颜色 1" xfId="80"/>
    <cellStyle name="?鹎%U龡&amp;H齲_x0001_C铣_x0014__x0007__x0001__x0001_ 3" xfId="81"/>
    <cellStyle name="20% - 强调文字颜色 2" xfId="82"/>
    <cellStyle name="标题 5 5" xfId="83"/>
    <cellStyle name="40% - 强调文字颜色 2" xfId="84"/>
    <cellStyle name="强调文字颜色 3" xfId="85"/>
    <cellStyle name="强调文字颜色 4" xfId="86"/>
    <cellStyle name="20% - 强调文字颜色 4" xfId="87"/>
    <cellStyle name="标题 5 7" xfId="88"/>
    <cellStyle name="计算 3" xfId="89"/>
    <cellStyle name="40% - 强调文字颜色 4" xfId="90"/>
    <cellStyle name="强调文字颜色 5" xfId="91"/>
    <cellStyle name="标题 5 8" xfId="92"/>
    <cellStyle name="常规_2007年地方预算表格" xfId="93"/>
    <cellStyle name="计算 4" xfId="94"/>
    <cellStyle name="40% - 强调文字颜色 5" xfId="95"/>
    <cellStyle name="60% - 强调文字颜色 5" xfId="96"/>
    <cellStyle name="强调文字颜色 6" xfId="97"/>
    <cellStyle name="标题 5 9" xfId="98"/>
    <cellStyle name="计算 5" xfId="99"/>
    <cellStyle name="40% - 强调文字颜色 6" xfId="100"/>
    <cellStyle name="60% - 强调文字颜色 6" xfId="101"/>
    <cellStyle name="20% - 强调文字颜色 1 5" xfId="102"/>
    <cellStyle name="60% - 强调文字颜色 3 2 10" xfId="103"/>
    <cellStyle name="?鹎%U龡&amp;H齲_x0001_C铣_x0014__x0007__x0001__x0001_ 2 5" xfId="104"/>
    <cellStyle name="好 2" xfId="105"/>
    <cellStyle name="?鹎%U龡&amp;H齲_x0001_C铣_x0014__x0007__x0001__x0001_ 2 4" xfId="106"/>
    <cellStyle name="20% - 强调文字颜色 1 4" xfId="107"/>
    <cellStyle name="千位[0]_1" xfId="108"/>
    <cellStyle name="20% - 强调文字颜色 1 6" xfId="109"/>
    <cellStyle name="?鹎%U龡&amp;H齲_x0001_C铣_x0014__x0007__x0001__x0001_ 2 6" xfId="110"/>
    <cellStyle name="好 3" xfId="111"/>
    <cellStyle name="?鹎%U龡&amp;H齲_x0001_C铣_x0014__x0007__x0001__x0001_ 2 7" xfId="112"/>
    <cellStyle name="好 4" xfId="113"/>
    <cellStyle name="?鹎%U龡&amp;H齲_x0001_C铣_x0014__x0007__x0001__x0001_ 2 3" xfId="114"/>
    <cellStyle name="20% - 强调文字颜色 1 3" xfId="115"/>
    <cellStyle name="?鹎%U龡&amp;H齲_x0001_C铣_x0014__x0007__x0001__x0001_ 2 8" xfId="116"/>
    <cellStyle name="标题 3 2 2" xfId="117"/>
    <cellStyle name="好 5" xfId="118"/>
    <cellStyle name="?鹎%U龡&amp;H齲_x0001_C铣_x0014__x0007__x0001__x0001_" xfId="119"/>
    <cellStyle name="百分比 3 5" xfId="120"/>
    <cellStyle name="好 2 10" xfId="121"/>
    <cellStyle name="?鹎%U龡&amp;H齲_x0001_C铣_x0014__x0007__x0001__x0001_ 2 9" xfId="122"/>
    <cellStyle name="标题 3 2 3" xfId="123"/>
    <cellStyle name="好 6" xfId="124"/>
    <cellStyle name="?鹎%U龡&amp;H齲_x0001_C铣_x0014__x0007__x0001__x0001_ 2 10" xfId="125"/>
    <cellStyle name="20% - 强调文字颜色 3 5" xfId="126"/>
    <cellStyle name="20% - 强调文字颜色 1 2 10" xfId="127"/>
    <cellStyle name="60% - 强调文字颜色 1 3" xfId="128"/>
    <cellStyle name="20% - 强调文字颜色 1 2 2" xfId="129"/>
    <cellStyle name="40% - 强调文字颜色 2 2 7" xfId="130"/>
    <cellStyle name="40% - 强调文字颜色 2 2" xfId="131"/>
    <cellStyle name="20% - 强调文字颜色 1 2 3" xfId="132"/>
    <cellStyle name="40% - 强调文字颜色 2 2 8" xfId="133"/>
    <cellStyle name="20% - 强调文字颜色 1 2 4" xfId="134"/>
    <cellStyle name="40% - 强调文字颜色 2 2 9" xfId="135"/>
    <cellStyle name="40% - 强调文字颜色 2 3" xfId="136"/>
    <cellStyle name="20% - 强调文字颜色 1 2 5" xfId="137"/>
    <cellStyle name="40% - 强调文字颜色 2 4" xfId="138"/>
    <cellStyle name="60% - 强调文字颜色 6 2 2 2" xfId="139"/>
    <cellStyle name="20% - 强调文字颜色 1 2 6" xfId="140"/>
    <cellStyle name="40% - 强调文字颜色 2 5" xfId="141"/>
    <cellStyle name="20% - 强调文字颜色 1 2 7" xfId="142"/>
    <cellStyle name="40% - 强调文字颜色 2 6" xfId="143"/>
    <cellStyle name="20% - 强调文字颜色 1 2 8" xfId="144"/>
    <cellStyle name="20% - 强调文字颜色 1 2 9" xfId="145"/>
    <cellStyle name="20% - 强调文字颜色 2 2" xfId="146"/>
    <cellStyle name="20% - 强调文字颜色 3 2 7" xfId="147"/>
    <cellStyle name="20% - 强调文字颜色 2 2 10" xfId="148"/>
    <cellStyle name="60% - 强调文字颜色 3 6" xfId="149"/>
    <cellStyle name="20% - 强调文字颜色 2 2 2" xfId="150"/>
    <cellStyle name="40% - 强调文字颜色 3 2 7" xfId="151"/>
    <cellStyle name="常规 17 3 4" xfId="152"/>
    <cellStyle name="20% - 强调文字颜色 2 2 2 2" xfId="153"/>
    <cellStyle name="20% - 强调文字颜色 2 6" xfId="154"/>
    <cellStyle name="20% - 强调文字颜色 2 2 3" xfId="155"/>
    <cellStyle name="40% - 强调文字颜色 3 2 8" xfId="156"/>
    <cellStyle name="常规 17 3 5" xfId="157"/>
    <cellStyle name="常规_厦门财政收支月报（表样）" xfId="158"/>
    <cellStyle name="20% - 强调文字颜色 2 2 4" xfId="159"/>
    <cellStyle name="40% - 强调文字颜色 3 2 9" xfId="160"/>
    <cellStyle name="20% - 强调文字颜色 2 2 5" xfId="161"/>
    <cellStyle name="20% - 强调文字颜色 2 2 6" xfId="162"/>
    <cellStyle name="20% - 强调文字颜色 2 2 7" xfId="163"/>
    <cellStyle name="20% - 强调文字颜色 2 2 8" xfId="164"/>
    <cellStyle name="百分比 3 2" xfId="165"/>
    <cellStyle name="20% - 强调文字颜色 2 2 9" xfId="166"/>
    <cellStyle name="百分比 3 3" xfId="167"/>
    <cellStyle name="20% - 强调文字颜色 2 3" xfId="168"/>
    <cellStyle name="20% - 强调文字颜色 3 2 8" xfId="169"/>
    <cellStyle name="60% - 强调文字颜色 3 2 2 2" xfId="170"/>
    <cellStyle name="20% - 强调文字颜色 2 4" xfId="171"/>
    <cellStyle name="20% - 强调文字颜色 3 2 9" xfId="172"/>
    <cellStyle name="20% - 强调文字颜色 2 5" xfId="173"/>
    <cellStyle name="40% - 强调文字颜色 2 2 10" xfId="174"/>
    <cellStyle name="20% - 强调文字颜色 3 2" xfId="175"/>
    <cellStyle name="20% - 强调文字颜色 3 2 10" xfId="176"/>
    <cellStyle name="20% - 强调文字颜色 3 2 2" xfId="177"/>
    <cellStyle name="40% - 强调文字颜色 4 2 7" xfId="178"/>
    <cellStyle name="汇总 2 8" xfId="179"/>
    <cellStyle name="20% - 强调文字颜色 3 2 2 2" xfId="180"/>
    <cellStyle name="标题 1 2 4" xfId="181"/>
    <cellStyle name="20% - 强调文字颜色 3 2 3" xfId="182"/>
    <cellStyle name="40% - 强调文字颜色 4 2 8" xfId="183"/>
    <cellStyle name="汇总 2 9" xfId="184"/>
    <cellStyle name="20% - 强调文字颜色 3 2 4" xfId="185"/>
    <cellStyle name="40% - 强调文字颜色 4 2 9" xfId="186"/>
    <cellStyle name="20% - 强调文字颜色 3 2 5" xfId="187"/>
    <cellStyle name="20% - 强调文字颜色 3 2 6" xfId="188"/>
    <cellStyle name="20% - 强调文字颜色 3 4" xfId="189"/>
    <cellStyle name="60% - 强调文字颜色 1 2" xfId="190"/>
    <cellStyle name="20% - 强调文字颜色 3 6" xfId="191"/>
    <cellStyle name="60% - 强调文字颜色 1 4" xfId="192"/>
    <cellStyle name="20% - 强调文字颜色 4 2" xfId="193"/>
    <cellStyle name="60% - 强调文字颜色 1 2 7" xfId="194"/>
    <cellStyle name="常规 3" xfId="195"/>
    <cellStyle name="20% - 强调文字颜色 4 2 10" xfId="196"/>
    <cellStyle name="20% - 强调文字颜色 4 2 2" xfId="197"/>
    <cellStyle name="40% - 强调文字颜色 5 2 7" xfId="198"/>
    <cellStyle name="20% - 强调文字颜色 4 2 2 2" xfId="199"/>
    <cellStyle name="40% - 强调文字颜色 4 2 10" xfId="200"/>
    <cellStyle name="20% - 强调文字颜色 4 2 3" xfId="201"/>
    <cellStyle name="40% - 强调文字颜色 5 2 8" xfId="202"/>
    <cellStyle name="20% - 强调文字颜色 4 2 4" xfId="203"/>
    <cellStyle name="40% - 强调文字颜色 5 2 9" xfId="204"/>
    <cellStyle name="20% - 强调文字颜色 4 2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60% - 强调文字颜色 1 2 8" xfId="211"/>
    <cellStyle name="20% - 强调文字颜色 4 4" xfId="212"/>
    <cellStyle name="60% - 强调文字颜色 1 2 9" xfId="213"/>
    <cellStyle name="60% - 强调文字颜色 2 2" xfId="214"/>
    <cellStyle name="20% - 强调文字颜色 4 6" xfId="215"/>
    <cellStyle name="60% - 强调文字颜色 2 4" xfId="216"/>
    <cellStyle name="20% - 强调文字颜色 5 2" xfId="217"/>
    <cellStyle name="20% - 强调文字颜色 5 2 10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标题 5 10" xfId="226"/>
    <cellStyle name="20% - 强调文字颜色 5 2 6" xfId="227"/>
    <cellStyle name="20% - 强调文字颜色 5 2 7" xfId="228"/>
    <cellStyle name="20% - 强调文字颜色 5 2 8" xfId="229"/>
    <cellStyle name="20% - 强调文字颜色 5 2 9" xfId="230"/>
    <cellStyle name="20% - 强调文字颜色 5 3" xfId="231"/>
    <cellStyle name="20% - 强调文字颜色 5 4" xfId="232"/>
    <cellStyle name="60% - 强调文字颜色 3 2" xfId="233"/>
    <cellStyle name="20% - 强调文字颜色 5 5" xfId="234"/>
    <cellStyle name="60% - 强调文字颜色 3 3" xfId="235"/>
    <cellStyle name="20% - 强调文字颜色 5 6" xfId="236"/>
    <cellStyle name="60% - 强调文字颜色 3 4" xfId="237"/>
    <cellStyle name="20% - 强调文字颜色 6 2" xfId="238"/>
    <cellStyle name="60% - 强调文字颜色 6 2 4" xfId="239"/>
    <cellStyle name="标题 4 2 8" xfId="240"/>
    <cellStyle name="20% - 强调文字颜色 6 2 10" xfId="241"/>
    <cellStyle name="汇总 4" xfId="242"/>
    <cellStyle name="20% - 强调文字颜色 6 2 2" xfId="243"/>
    <cellStyle name="40% - 强调文字颜色 4 4" xfId="244"/>
    <cellStyle name="20% - 强调文字颜色 6 2 3" xfId="245"/>
    <cellStyle name="40% - 强调文字颜色 4 5" xfId="246"/>
    <cellStyle name="20% - 强调文字颜色 6 2 4" xfId="247"/>
    <cellStyle name="40% - 强调文字颜色 4 6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20% - 强调文字颜色 6 3" xfId="254"/>
    <cellStyle name="60% - 强调文字颜色 6 2 5" xfId="255"/>
    <cellStyle name="标题 4 2 9" xfId="256"/>
    <cellStyle name="20% - 强调文字颜色 6 4" xfId="257"/>
    <cellStyle name="60% - 强调文字颜色 4 2" xfId="258"/>
    <cellStyle name="60% - 强调文字颜色 6 2 6" xfId="259"/>
    <cellStyle name="20% - 强调文字颜色 6 5" xfId="260"/>
    <cellStyle name="60% - 强调文字颜色 4 3" xfId="261"/>
    <cellStyle name="40% - 强调文字颜色 5 2 2" xfId="262"/>
    <cellStyle name="60% - 强调文字颜色 6 2 7" xfId="263"/>
    <cellStyle name="20% - 强调文字颜色 6 6" xfId="264"/>
    <cellStyle name="60% - 强调文字颜色 4 4" xfId="265"/>
    <cellStyle name="40% - 强调文字颜色 5 2 3" xfId="266"/>
    <cellStyle name="60% - 强调文字颜色 6 2 8" xfId="267"/>
    <cellStyle name="汇总 2 10" xfId="268"/>
    <cellStyle name="40% - 强调文字颜色 1 2" xfId="269"/>
    <cellStyle name="40% - 强调文字颜色 1 2 10" xfId="270"/>
    <cellStyle name="40% - 强调文字颜色 1 2 2" xfId="271"/>
    <cellStyle name="60% - 强调文字颜色 2 2 7" xfId="272"/>
    <cellStyle name="40% - 强调文字颜色 1 2 2 2" xfId="273"/>
    <cellStyle name="40% - 强调文字颜色 1 2 3" xfId="274"/>
    <cellStyle name="60% - 强调文字颜色 2 2 8" xfId="275"/>
    <cellStyle name="40% - 强调文字颜色 1 2 4" xfId="276"/>
    <cellStyle name="60% - 强调文字颜色 2 2 9" xfId="277"/>
    <cellStyle name="40% - 强调文字颜色 1 2 5" xfId="278"/>
    <cellStyle name="标题 2 2 2 2" xfId="279"/>
    <cellStyle name="40% - 强调文字颜色 1 2 6" xfId="280"/>
    <cellStyle name="40% - 强调文字颜色 1 2 7" xfId="281"/>
    <cellStyle name="40% - 强调文字颜色 1 3" xfId="282"/>
    <cellStyle name="40% - 强调文字颜色 1 4" xfId="283"/>
    <cellStyle name="40% - 强调文字颜色 1 5" xfId="284"/>
    <cellStyle name="40% - 强调文字颜色 1 6" xfId="285"/>
    <cellStyle name="40% - 强调文字颜色 2 2 2" xfId="286"/>
    <cellStyle name="60% - 强调文字颜色 3 2 7" xfId="287"/>
    <cellStyle name="40% - 强调文字颜色 2 2 3" xfId="288"/>
    <cellStyle name="60% - 强调文字颜色 3 2 8" xfId="289"/>
    <cellStyle name="40% - 强调文字颜色 2 2 4" xfId="290"/>
    <cellStyle name="60% - 强调文字颜色 3 2 9" xfId="291"/>
    <cellStyle name="40% - 强调文字颜色 2 2 5" xfId="292"/>
    <cellStyle name="40% - 强调文字颜色 2 2 6" xfId="293"/>
    <cellStyle name="40% - 强调文字颜色 3 2" xfId="294"/>
    <cellStyle name="计算 2 2" xfId="295"/>
    <cellStyle name="40% - 强调文字颜色 3 2 10" xfId="296"/>
    <cellStyle name="60% - 强调文字颜色 2 6" xfId="297"/>
    <cellStyle name="常规 9" xfId="298"/>
    <cellStyle name="注释 3 5" xfId="299"/>
    <cellStyle name="40% - 强调文字颜色 3 2 2" xfId="300"/>
    <cellStyle name="60% - 强调文字颜色 4 2 7" xfId="301"/>
    <cellStyle name="计算 2 2 2" xfId="302"/>
    <cellStyle name="40% - 强调文字颜色 3 2 2 2" xfId="303"/>
    <cellStyle name="注释 3 7" xfId="304"/>
    <cellStyle name="40% - 强调文字颜色 3 2 4" xfId="305"/>
    <cellStyle name="60% - 强调文字颜色 4 2 9" xfId="306"/>
    <cellStyle name="注释 3 6" xfId="307"/>
    <cellStyle name="40% - 强调文字颜色 3 2 3" xfId="308"/>
    <cellStyle name="60% - 强调文字颜色 4 2 8" xfId="309"/>
    <cellStyle name="注释 3 8" xfId="310"/>
    <cellStyle name="40% - 强调文字颜色 3 2 5" xfId="311"/>
    <cellStyle name="常规 17 3 2" xfId="312"/>
    <cellStyle name="注释 3 9" xfId="313"/>
    <cellStyle name="40% - 强调文字颜色 3 2 6" xfId="314"/>
    <cellStyle name="常规 17 3 3" xfId="315"/>
    <cellStyle name="40% - 强调文字颜色 3 3" xfId="316"/>
    <cellStyle name="计算 2 3" xfId="317"/>
    <cellStyle name="40% - 强调文字颜色 3 4" xfId="318"/>
    <cellStyle name="计算 2 4" xfId="319"/>
    <cellStyle name="40% - 强调文字颜色 3 5" xfId="320"/>
    <cellStyle name="计算 2 5" xfId="321"/>
    <cellStyle name="40% - 强调文字颜色 3 6" xfId="322"/>
    <cellStyle name="计算 2 6" xfId="323"/>
    <cellStyle name="40% - 强调文字颜色 4 2 2" xfId="324"/>
    <cellStyle name="60% - 强调文字颜色 5 2 7" xfId="325"/>
    <cellStyle name="标题 4 4" xfId="326"/>
    <cellStyle name="强调文字颜色 4 2 8" xfId="327"/>
    <cellStyle name="汇总 2 3" xfId="328"/>
    <cellStyle name="检查单元格 2" xfId="329"/>
    <cellStyle name="40% - 强调文字颜色 4 2 2 2" xfId="330"/>
    <cellStyle name="40% - 强调文字颜色 4 2 3" xfId="331"/>
    <cellStyle name="60% - 强调文字颜色 5 2 8" xfId="332"/>
    <cellStyle name="标题 4 5" xfId="333"/>
    <cellStyle name="强调文字颜色 4 2 9" xfId="334"/>
    <cellStyle name="汇总 2 4" xfId="335"/>
    <cellStyle name="40% - 强调文字颜色 4 2 4" xfId="336"/>
    <cellStyle name="60% - 强调文字颜色 5 2 9" xfId="337"/>
    <cellStyle name="标题 4 6" xfId="338"/>
    <cellStyle name="汇总 2 5" xfId="339"/>
    <cellStyle name="40% - 强调文字颜色 4 2 5" xfId="340"/>
    <cellStyle name="汇总 2 6" xfId="341"/>
    <cellStyle name="40% - 强调文字颜色 4 2 6" xfId="342"/>
    <cellStyle name="汇总 2 7" xfId="343"/>
    <cellStyle name="40% - 强调文字颜色 4 3" xfId="344"/>
    <cellStyle name="40% - 强调文字颜色 5 2" xfId="345"/>
    <cellStyle name="好 2 3" xfId="346"/>
    <cellStyle name="40% - 强调文字颜色 5 2 10" xfId="347"/>
    <cellStyle name="40% - 强调文字颜色 6 2 2 2" xfId="348"/>
    <cellStyle name="60% - 强调文字颜色 2 2 6" xfId="349"/>
    <cellStyle name="60% - 强调文字颜色 4 5" xfId="350"/>
    <cellStyle name="40% - 强调文字颜色 5 2 4" xfId="351"/>
    <cellStyle name="60% - 强调文字颜色 6 2 9" xfId="352"/>
    <cellStyle name="40% - 强调文字颜色 5 2 5" xfId="353"/>
    <cellStyle name="60% - 强调文字颜色 4 6" xfId="354"/>
    <cellStyle name="40% - 强调文字颜色 5 2 6" xfId="355"/>
    <cellStyle name="40% - 强调文字颜色 5 3" xfId="356"/>
    <cellStyle name="好 2 4" xfId="357"/>
    <cellStyle name="40% - 强调文字颜色 5 4" xfId="358"/>
    <cellStyle name="好 2 5" xfId="359"/>
    <cellStyle name="no dec" xfId="360"/>
    <cellStyle name="40% - 强调文字颜色 5 5" xfId="361"/>
    <cellStyle name="好 2 6" xfId="362"/>
    <cellStyle name="注释 2 2" xfId="363"/>
    <cellStyle name="40% - 强调文字颜色 5 6" xfId="364"/>
    <cellStyle name="好 2 7" xfId="365"/>
    <cellStyle name="40% - 强调文字颜色 6 2" xfId="366"/>
    <cellStyle name="标题 2 2 4" xfId="367"/>
    <cellStyle name="40% - 强调文字颜色 6 2 10" xfId="368"/>
    <cellStyle name="40% - 强调文字颜色 6 2 2" xfId="369"/>
    <cellStyle name="40% - 强调文字颜色 6 2 3" xfId="370"/>
    <cellStyle name="40% - 强调文字颜色 6 2 4" xfId="371"/>
    <cellStyle name="40% - 强调文字颜色 6 2 5" xfId="372"/>
    <cellStyle name="40% - 强调文字颜色 6 2 6" xfId="373"/>
    <cellStyle name="40% - 强调文字颜色 6 3" xfId="374"/>
    <cellStyle name="标题 2 2 5" xfId="375"/>
    <cellStyle name="适中 2 4" xfId="376"/>
    <cellStyle name="60% - 强调文字颜色 1 2 10" xfId="377"/>
    <cellStyle name="40% - 强调文字颜色 6 4" xfId="378"/>
    <cellStyle name="60% - 强调文字颜色 4 2 2" xfId="379"/>
    <cellStyle name="标题 2 2 6" xfId="380"/>
    <cellStyle name="注释 3 2" xfId="381"/>
    <cellStyle name="40% - 强调文字颜色 6 6" xfId="382"/>
    <cellStyle name="60% - 强调文字颜色 4 2 4" xfId="383"/>
    <cellStyle name="标题 2 2 8" xfId="384"/>
    <cellStyle name="60% - 强调文字颜色 1 2 2" xfId="385"/>
    <cellStyle name="60% - 强调文字颜色 1 2 2 2" xfId="386"/>
    <cellStyle name="标题 3 2 4" xfId="387"/>
    <cellStyle name="常规_财政收入预算及执行人大表" xfId="388"/>
    <cellStyle name="60% - 强调文字颜色 1 2 3" xfId="389"/>
    <cellStyle name="60% - 强调文字颜色 1 2 4" xfId="390"/>
    <cellStyle name="60% - 强调文字颜色 1 2 5" xfId="391"/>
    <cellStyle name="60% - 强调文字颜色 1 2 6" xfId="392"/>
    <cellStyle name="常规 2" xfId="393"/>
    <cellStyle name="60% - 强调文字颜色 1 5" xfId="394"/>
    <cellStyle name="60% - 强调文字颜色 1 6" xfId="395"/>
    <cellStyle name="60% - 强调文字颜色 4 2 10" xfId="396"/>
    <cellStyle name="60% - 强调文字颜色 2 2 10" xfId="397"/>
    <cellStyle name="60% - 强调文字颜色 2 2 3" xfId="398"/>
    <cellStyle name="60% - 强调文字颜色 2 2 4" xfId="399"/>
    <cellStyle name="60% - 强调文字颜色 2 2 5" xfId="400"/>
    <cellStyle name="60% - 强调文字颜色 2 5" xfId="401"/>
    <cellStyle name="常规 8" xfId="402"/>
    <cellStyle name="60% - 强调文字颜色 3 2 2" xfId="403"/>
    <cellStyle name="标题 1 2 6" xfId="404"/>
    <cellStyle name="60% - 强调文字颜色 3 2 3" xfId="405"/>
    <cellStyle name="标题 1 2 7" xfId="406"/>
    <cellStyle name="60% - 强调文字颜色 3 2 4" xfId="407"/>
    <cellStyle name="标题 1 2 8" xfId="408"/>
    <cellStyle name="60% - 强调文字颜色 3 2 5" xfId="409"/>
    <cellStyle name="标题 1 2 9" xfId="410"/>
    <cellStyle name="60% - 强调文字颜色 3 2 6" xfId="411"/>
    <cellStyle name="60% - 强调文字颜色 3 5" xfId="412"/>
    <cellStyle name="注释 3 3" xfId="413"/>
    <cellStyle name="60% - 强调文字颜色 4 2 5" xfId="414"/>
    <cellStyle name="标题 2 2 9" xfId="415"/>
    <cellStyle name="注释 3 4" xfId="416"/>
    <cellStyle name="60% - 强调文字颜色 4 2 6" xfId="417"/>
    <cellStyle name="60% - 强调文字颜色 5 2" xfId="418"/>
    <cellStyle name="60% - 强调文字颜色 5 2 10" xfId="419"/>
    <cellStyle name="常规 2 3" xfId="420"/>
    <cellStyle name="60% - 强调文字颜色 5 2 2" xfId="421"/>
    <cellStyle name="标题 3 2 6" xfId="422"/>
    <cellStyle name="60% - 强调文字颜色 5 2 3" xfId="423"/>
    <cellStyle name="标题 3 2 7" xfId="424"/>
    <cellStyle name="60% - 强调文字颜色 5 2 4" xfId="425"/>
    <cellStyle name="千位分隔 2" xfId="426"/>
    <cellStyle name="标题 3 2 8" xfId="427"/>
    <cellStyle name="60% - 强调文字颜色 5 2 5" xfId="428"/>
    <cellStyle name="千位分隔 3" xfId="429"/>
    <cellStyle name="标题 3 2 9" xfId="430"/>
    <cellStyle name="标题 4 2" xfId="431"/>
    <cellStyle name="60% - 强调文字颜色 5 2 6" xfId="432"/>
    <cellStyle name="标题 4 3" xfId="433"/>
    <cellStyle name="强调文字颜色 4 2 7" xfId="434"/>
    <cellStyle name="汇总 2 2" xfId="435"/>
    <cellStyle name="60% - 强调文字颜色 5 3" xfId="436"/>
    <cellStyle name="60% - 强调文字颜色 5 4" xfId="437"/>
    <cellStyle name="60% - 强调文字颜色 5 5" xfId="438"/>
    <cellStyle name="60% - 强调文字颜色 5 6" xfId="439"/>
    <cellStyle name="60% - 强调文字颜色 6 2" xfId="440"/>
    <cellStyle name="60% - 强调文字颜色 6 2 10" xfId="441"/>
    <cellStyle name="60% - 强调文字颜色 6 2 2" xfId="442"/>
    <cellStyle name="标题 4 2 6" xfId="443"/>
    <cellStyle name="60% - 强调文字颜色 6 2 3" xfId="444"/>
    <cellStyle name="标题 4 2 7" xfId="445"/>
    <cellStyle name="60% - 强调文字颜色 6 3" xfId="446"/>
    <cellStyle name="60% - 强调文字颜色 6 4" xfId="447"/>
    <cellStyle name="60% - 强调文字颜色 6 5" xfId="448"/>
    <cellStyle name="60% - 强调文字颜色 6 6" xfId="449"/>
    <cellStyle name="no dec 2" xfId="450"/>
    <cellStyle name="no dec 3" xfId="451"/>
    <cellStyle name="no dec 4" xfId="452"/>
    <cellStyle name="Normal_APR" xfId="453"/>
    <cellStyle name="差 5" xfId="454"/>
    <cellStyle name="百分比 2 2" xfId="455"/>
    <cellStyle name="百分比 2 3" xfId="456"/>
    <cellStyle name="百分比 2 4" xfId="457"/>
    <cellStyle name="百分比 2 5" xfId="458"/>
    <cellStyle name="百分比 3 4" xfId="459"/>
    <cellStyle name="标题 1 2" xfId="460"/>
    <cellStyle name="标题 1 2 10" xfId="461"/>
    <cellStyle name="标题 1 2 2" xfId="462"/>
    <cellStyle name="标题 1 2 2 2" xfId="463"/>
    <cellStyle name="常规 24" xfId="464"/>
    <cellStyle name="标题 1 2 3" xfId="465"/>
    <cellStyle name="标题 1 2 5" xfId="466"/>
    <cellStyle name="标题 1 3" xfId="467"/>
    <cellStyle name="标题 1 4" xfId="468"/>
    <cellStyle name="注释 2 10" xfId="469"/>
    <cellStyle name="标题 1 5" xfId="470"/>
    <cellStyle name="标题 1 6" xfId="471"/>
    <cellStyle name="常规 17 2" xfId="472"/>
    <cellStyle name="标题 2 2" xfId="473"/>
    <cellStyle name="标题 2 2 10" xfId="474"/>
    <cellStyle name="标题 2 2 2" xfId="475"/>
    <cellStyle name="标题 2 2 3" xfId="476"/>
    <cellStyle name="标题 2 3" xfId="477"/>
    <cellStyle name="标题 2 4" xfId="478"/>
    <cellStyle name="标题 2 5" xfId="479"/>
    <cellStyle name="标题 2 6" xfId="480"/>
    <cellStyle name="标题 3 2" xfId="481"/>
    <cellStyle name="标题 3 2 10" xfId="482"/>
    <cellStyle name="标题 3 2 2 2" xfId="483"/>
    <cellStyle name="常规 17 4" xfId="484"/>
    <cellStyle name="标题 3 2 5" xfId="485"/>
    <cellStyle name="标题 3 3" xfId="486"/>
    <cellStyle name="标题 3 4" xfId="487"/>
    <cellStyle name="标题 3 5" xfId="488"/>
    <cellStyle name="标题 3 6" xfId="489"/>
    <cellStyle name="标题 4 2 10" xfId="490"/>
    <cellStyle name="千位分隔 3 2" xfId="491"/>
    <cellStyle name="标题 4 2 2" xfId="492"/>
    <cellStyle name="标题 4 2 2 2" xfId="493"/>
    <cellStyle name="千位分隔 3 3" xfId="494"/>
    <cellStyle name="标题 4 2 3" xfId="495"/>
    <cellStyle name="千位分隔 3 4" xfId="496"/>
    <cellStyle name="标题 4 2 4" xfId="497"/>
    <cellStyle name="千位分隔 3 5" xfId="498"/>
    <cellStyle name="标题 4 2 5" xfId="499"/>
    <cellStyle name="标题 5 2" xfId="500"/>
    <cellStyle name="标题 5 2 2" xfId="501"/>
    <cellStyle name="标题 5 3" xfId="502"/>
    <cellStyle name="标题 6" xfId="503"/>
    <cellStyle name="标题 7" xfId="504"/>
    <cellStyle name="标题 8" xfId="505"/>
    <cellStyle name="标题 9" xfId="506"/>
    <cellStyle name="解释性文本 5" xfId="507"/>
    <cellStyle name="差 2" xfId="508"/>
    <cellStyle name="差 2 2" xfId="509"/>
    <cellStyle name="差 2 3" xfId="510"/>
    <cellStyle name="差 2 4" xfId="511"/>
    <cellStyle name="差 2 5" xfId="512"/>
    <cellStyle name="差 2 6" xfId="513"/>
    <cellStyle name="差 2 7" xfId="514"/>
    <cellStyle name="差 2 8" xfId="515"/>
    <cellStyle name="解释性文本 6" xfId="516"/>
    <cellStyle name="差 3" xfId="517"/>
    <cellStyle name="差 4" xfId="518"/>
    <cellStyle name="常规 17" xfId="519"/>
    <cellStyle name="常规 22" xfId="520"/>
    <cellStyle name="常规 17 3" xfId="521"/>
    <cellStyle name="常规 17 5" xfId="522"/>
    <cellStyle name="常规 17 6" xfId="523"/>
    <cellStyle name="强调文字颜色 3 3" xfId="524"/>
    <cellStyle name="常规 2 10" xfId="525"/>
    <cellStyle name="常规 2 11" xfId="526"/>
    <cellStyle name="强调文字颜色 3 4" xfId="527"/>
    <cellStyle name="常规 2 2" xfId="528"/>
    <cellStyle name="常规 2 4" xfId="529"/>
    <cellStyle name="常规 2 5" xfId="530"/>
    <cellStyle name="常规 2 6" xfId="531"/>
    <cellStyle name="常规 2 7" xfId="532"/>
    <cellStyle name="常规 2 8" xfId="533"/>
    <cellStyle name="输入 2" xfId="534"/>
    <cellStyle name="常规 2 9" xfId="535"/>
    <cellStyle name="输入 3" xfId="536"/>
    <cellStyle name="常规 20" xfId="537"/>
    <cellStyle name="常规 21" xfId="538"/>
    <cellStyle name="常规 23" xfId="539"/>
    <cellStyle name="常规 30" xfId="540"/>
    <cellStyle name="常规 25" xfId="541"/>
    <cellStyle name="常规 32" xfId="542"/>
    <cellStyle name="常规 27" xfId="543"/>
    <cellStyle name="常规 28" xfId="544"/>
    <cellStyle name="常规 29" xfId="545"/>
    <cellStyle name="常规_计划上报" xfId="546"/>
    <cellStyle name="好 2 2" xfId="547"/>
    <cellStyle name="好 2 9" xfId="548"/>
    <cellStyle name="注释 2 4" xfId="549"/>
    <cellStyle name="汇总 2" xfId="550"/>
    <cellStyle name="汇总 2 2 2" xfId="551"/>
    <cellStyle name="汇总 3" xfId="552"/>
    <cellStyle name="汇总 5" xfId="553"/>
    <cellStyle name="计算 2 7" xfId="554"/>
    <cellStyle name="计算 6" xfId="555"/>
    <cellStyle name="适中 2 10" xfId="556"/>
    <cellStyle name="检查单元格 2 10" xfId="557"/>
    <cellStyle name="检查单元格 2 2" xfId="558"/>
    <cellStyle name="检查单元格 2 3" xfId="559"/>
    <cellStyle name="检查单元格 2 4" xfId="560"/>
    <cellStyle name="检查单元格 2 5" xfId="561"/>
    <cellStyle name="检查单元格 2 6" xfId="562"/>
    <cellStyle name="检查单元格 2 7" xfId="563"/>
    <cellStyle name="检查单元格 2 8" xfId="564"/>
    <cellStyle name="检查单元格 2 9" xfId="565"/>
    <cellStyle name="检查单元格 3" xfId="566"/>
    <cellStyle name="检查单元格 4" xfId="567"/>
    <cellStyle name="检查单元格 5" xfId="568"/>
    <cellStyle name="检查单元格 6" xfId="569"/>
    <cellStyle name="解释性文本 2" xfId="570"/>
    <cellStyle name="解释性文本 2 10" xfId="571"/>
    <cellStyle name="解释性文本 2 2" xfId="572"/>
    <cellStyle name="解释性文本 2 3" xfId="573"/>
    <cellStyle name="解释性文本 2 4" xfId="574"/>
    <cellStyle name="解释性文本 2 5" xfId="575"/>
    <cellStyle name="解释性文本 2 6" xfId="576"/>
    <cellStyle name="解释性文本 2 7" xfId="577"/>
    <cellStyle name="解释性文本 2 8" xfId="578"/>
    <cellStyle name="解释性文本 2 9" xfId="579"/>
    <cellStyle name="解释性文本 3" xfId="580"/>
    <cellStyle name="解释性文本 4" xfId="581"/>
    <cellStyle name="警告文本 2" xfId="582"/>
    <cellStyle name="警告文本 2 10" xfId="583"/>
    <cellStyle name="警告文本 2 2" xfId="584"/>
    <cellStyle name="警告文本 2 3" xfId="585"/>
    <cellStyle name="警告文本 2 4" xfId="586"/>
    <cellStyle name="警告文本 2 5" xfId="587"/>
    <cellStyle name="警告文本 2 6" xfId="588"/>
    <cellStyle name="警告文本 2 7" xfId="589"/>
    <cellStyle name="警告文本 2 8" xfId="590"/>
    <cellStyle name="警告文本 2 9" xfId="591"/>
    <cellStyle name="警告文本 3" xfId="592"/>
    <cellStyle name="警告文本 4" xfId="593"/>
    <cellStyle name="警告文本 5" xfId="594"/>
    <cellStyle name="警告文本 6" xfId="595"/>
    <cellStyle name="链接单元格 2" xfId="596"/>
    <cellStyle name="链接单元格 2 10" xfId="597"/>
    <cellStyle name="链接单元格 2 2" xfId="598"/>
    <cellStyle name="链接单元格 2 3" xfId="599"/>
    <cellStyle name="链接单元格 2 4" xfId="600"/>
    <cellStyle name="链接单元格 2 5" xfId="601"/>
    <cellStyle name="链接单元格 2 6" xfId="602"/>
    <cellStyle name="链接单元格 2 7" xfId="603"/>
    <cellStyle name="链接单元格 2 8" xfId="604"/>
    <cellStyle name="链接单元格 2 9" xfId="605"/>
    <cellStyle name="链接单元格 3" xfId="606"/>
    <cellStyle name="链接单元格 4" xfId="607"/>
    <cellStyle name="链接单元格 5" xfId="608"/>
    <cellStyle name="链接单元格 6" xfId="609"/>
    <cellStyle name="普通_97-917" xfId="610"/>
    <cellStyle name="千分位[0]_laroux" xfId="611"/>
    <cellStyle name="千分位_97-917" xfId="612"/>
    <cellStyle name="千位_1" xfId="613"/>
    <cellStyle name="千位分隔 2 2" xfId="614"/>
    <cellStyle name="千位分隔 2 3" xfId="615"/>
    <cellStyle name="千位分隔 2 4" xfId="616"/>
    <cellStyle name="千位分隔 2 5" xfId="617"/>
    <cellStyle name="千位分隔[0] 2" xfId="618"/>
    <cellStyle name="千位分隔[0] 2 2" xfId="619"/>
    <cellStyle name="输入 2 4" xfId="620"/>
    <cellStyle name="千位分隔[0] 2 3" xfId="621"/>
    <cellStyle name="输入 2 5" xfId="622"/>
    <cellStyle name="千位分隔[0] 2 4" xfId="623"/>
    <cellStyle name="输入 2 6" xfId="624"/>
    <cellStyle name="千位分隔[0] 2 5" xfId="625"/>
    <cellStyle name="输入 2 7" xfId="626"/>
    <cellStyle name="千位分隔[0] 3" xfId="627"/>
    <cellStyle name="千位分隔[0] 3 2" xfId="628"/>
    <cellStyle name="千位分隔[0] 3 3" xfId="629"/>
    <cellStyle name="千位分隔[0] 3 4" xfId="630"/>
    <cellStyle name="千位分隔[0] 3 5" xfId="631"/>
    <cellStyle name="强调文字颜色 1 2" xfId="632"/>
    <cellStyle name="强调文字颜色 1 2 10" xfId="633"/>
    <cellStyle name="强调文字颜色 1 2 2" xfId="634"/>
    <cellStyle name="强调文字颜色 1 2 2 2" xfId="635"/>
    <cellStyle name="强调文字颜色 1 2 3" xfId="636"/>
    <cellStyle name="强调文字颜色 1 2 4" xfId="637"/>
    <cellStyle name="强调文字颜色 1 2 5" xfId="638"/>
    <cellStyle name="强调文字颜色 1 2 6" xfId="639"/>
    <cellStyle name="强调文字颜色 1 2 7" xfId="640"/>
    <cellStyle name="强调文字颜色 1 2 8" xfId="641"/>
    <cellStyle name="强调文字颜色 1 2 9" xfId="642"/>
    <cellStyle name="强调文字颜色 1 3" xfId="643"/>
    <cellStyle name="强调文字颜色 1 4" xfId="644"/>
    <cellStyle name="强调文字颜色 1 5" xfId="645"/>
    <cellStyle name="强调文字颜色 1 6" xfId="646"/>
    <cellStyle name="强调文字颜色 2 2" xfId="647"/>
    <cellStyle name="强调文字颜色 2 2 10" xfId="648"/>
    <cellStyle name="强调文字颜色 2 2 2" xfId="649"/>
    <cellStyle name="强调文字颜色 2 2 3" xfId="650"/>
    <cellStyle name="强调文字颜色 2 2 4" xfId="651"/>
    <cellStyle name="强调文字颜色 2 2 5" xfId="652"/>
    <cellStyle name="强调文字颜色 2 2 6" xfId="653"/>
    <cellStyle name="强调文字颜色 2 2 7" xfId="654"/>
    <cellStyle name="强调文字颜色 2 2 8" xfId="655"/>
    <cellStyle name="强调文字颜色 2 2 9" xfId="656"/>
    <cellStyle name="强调文字颜色 2 3" xfId="657"/>
    <cellStyle name="强调文字颜色 2 4" xfId="658"/>
    <cellStyle name="强调文字颜色 2 5" xfId="659"/>
    <cellStyle name="强调文字颜色 2 6" xfId="660"/>
    <cellStyle name="强调文字颜色 3 2" xfId="661"/>
    <cellStyle name="强调文字颜色 3 2 10" xfId="662"/>
    <cellStyle name="强调文字颜色 3 2 2" xfId="663"/>
    <cellStyle name="强调文字颜色 3 2 3" xfId="664"/>
    <cellStyle name="强调文字颜色 3 2 4" xfId="665"/>
    <cellStyle name="强调文字颜色 3 2 5" xfId="666"/>
    <cellStyle name="强调文字颜色 3 2 6" xfId="667"/>
    <cellStyle name="强调文字颜色 3 2 7" xfId="668"/>
    <cellStyle name="强调文字颜色 3 2 8" xfId="669"/>
    <cellStyle name="强调文字颜色 3 2 9" xfId="670"/>
    <cellStyle name="强调文字颜色 3 5" xfId="671"/>
    <cellStyle name="强调文字颜色 3 6" xfId="672"/>
    <cellStyle name="强调文字颜色 4 2" xfId="673"/>
    <cellStyle name="强调文字颜色 4 2 10" xfId="674"/>
    <cellStyle name="强调文字颜色 4 2 2" xfId="675"/>
    <cellStyle name="强调文字颜色 4 2 2 2" xfId="676"/>
    <cellStyle name="强调文字颜色 4 2 3" xfId="677"/>
    <cellStyle name="强调文字颜色 4 2 4" xfId="678"/>
    <cellStyle name="强调文字颜色 4 2 5" xfId="679"/>
    <cellStyle name="强调文字颜色 4 2 6" xfId="680"/>
    <cellStyle name="强调文字颜色 4 3" xfId="681"/>
    <cellStyle name="强调文字颜色 4 4" xfId="682"/>
    <cellStyle name="强调文字颜色 4 5" xfId="683"/>
    <cellStyle name="强调文字颜色 4 6" xfId="684"/>
    <cellStyle name="强调文字颜色 5 2" xfId="685"/>
    <cellStyle name="强调文字颜色 5 2 10" xfId="686"/>
    <cellStyle name="强调文字颜色 5 2 2" xfId="687"/>
    <cellStyle name="强调文字颜色 5 2 3" xfId="688"/>
    <cellStyle name="强调文字颜色 5 2 4" xfId="689"/>
    <cellStyle name="强调文字颜色 5 2 5" xfId="690"/>
    <cellStyle name="强调文字颜色 5 2 6" xfId="691"/>
    <cellStyle name="强调文字颜色 5 2 7" xfId="692"/>
    <cellStyle name="强调文字颜色 5 2 8" xfId="693"/>
    <cellStyle name="强调文字颜色 5 2 9" xfId="694"/>
    <cellStyle name="强调文字颜色 5 3" xfId="695"/>
    <cellStyle name="强调文字颜色 5 4" xfId="696"/>
    <cellStyle name="强调文字颜色 5 5" xfId="697"/>
    <cellStyle name="强调文字颜色 5 6" xfId="698"/>
    <cellStyle name="强调文字颜色 6 2" xfId="699"/>
    <cellStyle name="强调文字颜色 6 2 10" xfId="700"/>
    <cellStyle name="强调文字颜色 6 2 2" xfId="701"/>
    <cellStyle name="强调文字颜色 6 2 3" xfId="702"/>
    <cellStyle name="强调文字颜色 6 2 4" xfId="703"/>
    <cellStyle name="强调文字颜色 6 2 5" xfId="704"/>
    <cellStyle name="强调文字颜色 6 2 6" xfId="705"/>
    <cellStyle name="强调文字颜色 6 2 7" xfId="706"/>
    <cellStyle name="强调文字颜色 6 2 8" xfId="707"/>
    <cellStyle name="强调文字颜色 6 2 9" xfId="708"/>
    <cellStyle name="强调文字颜色 6 3" xfId="709"/>
    <cellStyle name="强调文字颜色 6 4" xfId="710"/>
    <cellStyle name="强调文字颜色 6 5" xfId="711"/>
    <cellStyle name="强调文字颜色 6 6" xfId="712"/>
    <cellStyle name="适中 2" xfId="713"/>
    <cellStyle name="适中 2 2" xfId="714"/>
    <cellStyle name="适中 2 3" xfId="715"/>
    <cellStyle name="适中 2 5" xfId="716"/>
    <cellStyle name="适中 2 6" xfId="717"/>
    <cellStyle name="适中 2 7" xfId="718"/>
    <cellStyle name="适中 2 8" xfId="719"/>
    <cellStyle name="适中 2 9" xfId="720"/>
    <cellStyle name="适中 3" xfId="721"/>
    <cellStyle name="适中 4" xfId="722"/>
    <cellStyle name="适中 5" xfId="723"/>
    <cellStyle name="适中 6" xfId="724"/>
    <cellStyle name="输出 2" xfId="725"/>
    <cellStyle name="输出 2 10" xfId="726"/>
    <cellStyle name="输出 2 2" xfId="727"/>
    <cellStyle name="输出 2 2 2" xfId="728"/>
    <cellStyle name="输出 2 3" xfId="729"/>
    <cellStyle name="输出 2 4" xfId="730"/>
    <cellStyle name="输出 2 5" xfId="731"/>
    <cellStyle name="输出 2 6" xfId="732"/>
    <cellStyle name="输出 2 7" xfId="733"/>
    <cellStyle name="输出 2 8" xfId="734"/>
    <cellStyle name="输出 2 9" xfId="735"/>
    <cellStyle name="输出 3" xfId="736"/>
    <cellStyle name="输出 4" xfId="737"/>
    <cellStyle name="输出 5" xfId="738"/>
    <cellStyle name="输出 6" xfId="739"/>
    <cellStyle name="输入 2 10" xfId="740"/>
    <cellStyle name="输入 2 2" xfId="741"/>
    <cellStyle name="输入 2 3" xfId="742"/>
    <cellStyle name="输入 2 8" xfId="743"/>
    <cellStyle name="输入 2 9" xfId="744"/>
    <cellStyle name="输入 4" xfId="745"/>
    <cellStyle name="输入 5" xfId="746"/>
    <cellStyle name="输入 6" xfId="747"/>
    <cellStyle name="注释 2" xfId="748"/>
    <cellStyle name="注释 2 5" xfId="749"/>
    <cellStyle name="注释 2 6" xfId="750"/>
    <cellStyle name="注释 2 7" xfId="751"/>
    <cellStyle name="注释 2 8" xfId="752"/>
    <cellStyle name="注释 2 9" xfId="753"/>
    <cellStyle name="注释 3" xfId="754"/>
    <cellStyle name="注释 3 10" xfId="755"/>
    <cellStyle name="注释 4" xfId="756"/>
    <cellStyle name="注释 5" xfId="757"/>
    <cellStyle name="注释 6" xfId="758"/>
    <cellStyle name="注释 7" xfId="7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Zeros="0" workbookViewId="0" topLeftCell="A1">
      <selection activeCell="J22" sqref="J22"/>
    </sheetView>
  </sheetViews>
  <sheetFormatPr defaultColWidth="9.00390625" defaultRowHeight="14.25"/>
  <cols>
    <col min="1" max="1" width="40.00390625" style="204" customWidth="1"/>
    <col min="2" max="2" width="15.25390625" style="204" customWidth="1"/>
    <col min="3" max="3" width="14.625" style="204" customWidth="1"/>
    <col min="4" max="4" width="13.875" style="204" customWidth="1"/>
    <col min="5" max="6" width="13.00390625" style="204" customWidth="1"/>
    <col min="7" max="7" width="14.25390625" style="204" customWidth="1"/>
    <col min="8" max="246" width="9.00390625" style="3" customWidth="1"/>
  </cols>
  <sheetData>
    <row r="1" spans="1:2" ht="14.25">
      <c r="A1" s="341" t="s">
        <v>0</v>
      </c>
      <c r="B1" s="183"/>
    </row>
    <row r="2" spans="1:7" ht="20.25">
      <c r="A2" s="239" t="s">
        <v>1</v>
      </c>
      <c r="B2" s="239"/>
      <c r="C2" s="239"/>
      <c r="D2" s="239"/>
      <c r="E2" s="239"/>
      <c r="F2" s="239"/>
      <c r="G2" s="239"/>
    </row>
    <row r="3" spans="1:7" ht="20.25" customHeight="1">
      <c r="A3" s="240"/>
      <c r="B3" s="241"/>
      <c r="C3" s="242"/>
      <c r="D3" s="242"/>
      <c r="E3" s="242"/>
      <c r="F3" s="242"/>
      <c r="G3" s="378" t="s">
        <v>2</v>
      </c>
    </row>
    <row r="4" spans="1:7" ht="18" customHeight="1">
      <c r="A4" s="287" t="s">
        <v>3</v>
      </c>
      <c r="B4" s="210" t="s">
        <v>4</v>
      </c>
      <c r="C4" s="210" t="s">
        <v>5</v>
      </c>
      <c r="D4" s="210"/>
      <c r="E4" s="210"/>
      <c r="F4" s="210"/>
      <c r="G4" s="211" t="s">
        <v>6</v>
      </c>
    </row>
    <row r="5" spans="1:7" ht="14.25">
      <c r="A5" s="290"/>
      <c r="B5" s="210"/>
      <c r="C5" s="291" t="s">
        <v>7</v>
      </c>
      <c r="D5" s="291" t="s">
        <v>8</v>
      </c>
      <c r="E5" s="291" t="s">
        <v>9</v>
      </c>
      <c r="F5" s="367" t="s">
        <v>10</v>
      </c>
      <c r="G5" s="211"/>
    </row>
    <row r="6" spans="1:7" s="376" customFormat="1" ht="14.25">
      <c r="A6" s="379" t="s">
        <v>11</v>
      </c>
      <c r="B6" s="380">
        <f>B7+B20</f>
        <v>396892</v>
      </c>
      <c r="C6" s="380">
        <f>C7+C20</f>
        <v>396970</v>
      </c>
      <c r="D6" s="380">
        <f>D7+D20</f>
        <v>391030</v>
      </c>
      <c r="E6" s="380">
        <f>E7+E20</f>
        <v>5940</v>
      </c>
      <c r="F6" s="381">
        <f>E6/D6*100</f>
        <v>1.5190650333733986</v>
      </c>
      <c r="G6" s="382">
        <f>C6/B6*100</f>
        <v>100.01965270149059</v>
      </c>
    </row>
    <row r="7" spans="1:7" s="376" customFormat="1" ht="14.25">
      <c r="A7" s="383" t="s">
        <v>12</v>
      </c>
      <c r="B7" s="380">
        <f>SUM(B8:B19)</f>
        <v>262279</v>
      </c>
      <c r="C7" s="380">
        <f>SUM(C8:C19)</f>
        <v>243857</v>
      </c>
      <c r="D7" s="380">
        <f>SUM(D8:D19)</f>
        <v>271070</v>
      </c>
      <c r="E7" s="380">
        <f>SUM(E8:E19)</f>
        <v>-27213</v>
      </c>
      <c r="F7" s="381">
        <f aca="true" t="shared" si="0" ref="F7:F32">E7/D7*100</f>
        <v>-10.039104290404692</v>
      </c>
      <c r="G7" s="382">
        <f aca="true" t="shared" si="1" ref="G7:G32">C7/B7*100</f>
        <v>92.97618185214981</v>
      </c>
    </row>
    <row r="8" spans="1:7" s="377" customFormat="1" ht="14.25">
      <c r="A8" s="384" t="s">
        <v>13</v>
      </c>
      <c r="B8" s="385">
        <v>86000</v>
      </c>
      <c r="C8" s="386">
        <v>85308</v>
      </c>
      <c r="D8" s="386">
        <v>92996</v>
      </c>
      <c r="E8" s="386">
        <f>C8-D8</f>
        <v>-7688</v>
      </c>
      <c r="F8" s="387">
        <f t="shared" si="0"/>
        <v>-8.267022237515592</v>
      </c>
      <c r="G8" s="388">
        <f t="shared" si="1"/>
        <v>99.19534883720931</v>
      </c>
    </row>
    <row r="9" spans="1:7" s="377" customFormat="1" ht="14.25">
      <c r="A9" s="384" t="s">
        <v>14</v>
      </c>
      <c r="B9" s="385">
        <v>10</v>
      </c>
      <c r="C9" s="386">
        <v>66</v>
      </c>
      <c r="D9" s="386">
        <v>144</v>
      </c>
      <c r="E9" s="386">
        <f aca="true" t="shared" si="2" ref="E9:E19">C9-D9</f>
        <v>-78</v>
      </c>
      <c r="F9" s="387">
        <f t="shared" si="0"/>
        <v>-54.166666666666664</v>
      </c>
      <c r="G9" s="388">
        <f t="shared" si="1"/>
        <v>660</v>
      </c>
    </row>
    <row r="10" spans="1:7" s="377" customFormat="1" ht="14.25">
      <c r="A10" s="384" t="s">
        <v>15</v>
      </c>
      <c r="B10" s="385">
        <v>57000</v>
      </c>
      <c r="C10" s="386">
        <v>45438</v>
      </c>
      <c r="D10" s="386">
        <v>63884</v>
      </c>
      <c r="E10" s="386">
        <f t="shared" si="2"/>
        <v>-18446</v>
      </c>
      <c r="F10" s="387">
        <f t="shared" si="0"/>
        <v>-28.874209504727315</v>
      </c>
      <c r="G10" s="388">
        <f t="shared" si="1"/>
        <v>79.71578947368421</v>
      </c>
    </row>
    <row r="11" spans="1:7" s="377" customFormat="1" ht="14.25">
      <c r="A11" s="384" t="s">
        <v>16</v>
      </c>
      <c r="B11" s="385">
        <v>12000</v>
      </c>
      <c r="C11" s="386">
        <v>12269</v>
      </c>
      <c r="D11" s="386">
        <v>12935</v>
      </c>
      <c r="E11" s="386">
        <f t="shared" si="2"/>
        <v>-666</v>
      </c>
      <c r="F11" s="387">
        <f t="shared" si="0"/>
        <v>-5.148821028218014</v>
      </c>
      <c r="G11" s="388">
        <f t="shared" si="1"/>
        <v>102.24166666666667</v>
      </c>
    </row>
    <row r="12" spans="1:7" s="377" customFormat="1" ht="14.25">
      <c r="A12" s="384" t="s">
        <v>17</v>
      </c>
      <c r="B12" s="385">
        <v>25</v>
      </c>
      <c r="C12" s="386">
        <v>27</v>
      </c>
      <c r="D12" s="386">
        <v>26</v>
      </c>
      <c r="E12" s="386">
        <f t="shared" si="2"/>
        <v>1</v>
      </c>
      <c r="F12" s="387">
        <f t="shared" si="0"/>
        <v>3.8461538461538463</v>
      </c>
      <c r="G12" s="388">
        <f t="shared" si="1"/>
        <v>108</v>
      </c>
    </row>
    <row r="13" spans="1:7" s="377" customFormat="1" ht="14.25">
      <c r="A13" s="384" t="s">
        <v>18</v>
      </c>
      <c r="B13" s="385">
        <v>37000</v>
      </c>
      <c r="C13" s="386">
        <v>33646</v>
      </c>
      <c r="D13" s="386">
        <v>33358</v>
      </c>
      <c r="E13" s="386">
        <f t="shared" si="2"/>
        <v>288</v>
      </c>
      <c r="F13" s="387">
        <f t="shared" si="0"/>
        <v>0.8633611127765454</v>
      </c>
      <c r="G13" s="388">
        <f t="shared" si="1"/>
        <v>90.93513513513514</v>
      </c>
    </row>
    <row r="14" spans="1:7" s="377" customFormat="1" ht="14.25">
      <c r="A14" s="384" t="s">
        <v>19</v>
      </c>
      <c r="B14" s="385">
        <v>13000</v>
      </c>
      <c r="C14" s="386">
        <v>13830</v>
      </c>
      <c r="D14" s="386">
        <v>12661</v>
      </c>
      <c r="E14" s="386">
        <f t="shared" si="2"/>
        <v>1169</v>
      </c>
      <c r="F14" s="387">
        <f t="shared" si="0"/>
        <v>9.233077955927651</v>
      </c>
      <c r="G14" s="388">
        <f t="shared" si="1"/>
        <v>106.38461538461539</v>
      </c>
    </row>
    <row r="15" spans="1:7" s="377" customFormat="1" ht="14.25">
      <c r="A15" s="384" t="s">
        <v>20</v>
      </c>
      <c r="B15" s="385">
        <v>4800</v>
      </c>
      <c r="C15" s="386">
        <v>4840</v>
      </c>
      <c r="D15" s="386">
        <v>4907</v>
      </c>
      <c r="E15" s="386">
        <f t="shared" si="2"/>
        <v>-67</v>
      </c>
      <c r="F15" s="387">
        <f t="shared" si="0"/>
        <v>-1.3653963725290401</v>
      </c>
      <c r="G15" s="388">
        <f t="shared" si="1"/>
        <v>100.83333333333333</v>
      </c>
    </row>
    <row r="16" spans="1:7" s="377" customFormat="1" ht="14.25">
      <c r="A16" s="384" t="s">
        <v>21</v>
      </c>
      <c r="B16" s="385">
        <v>3700</v>
      </c>
      <c r="C16" s="386">
        <v>3689</v>
      </c>
      <c r="D16" s="386">
        <v>3715</v>
      </c>
      <c r="E16" s="386">
        <f t="shared" si="2"/>
        <v>-26</v>
      </c>
      <c r="F16" s="387">
        <f t="shared" si="0"/>
        <v>-0.6998654104979811</v>
      </c>
      <c r="G16" s="388">
        <f t="shared" si="1"/>
        <v>99.70270270270271</v>
      </c>
    </row>
    <row r="17" spans="1:7" s="377" customFormat="1" ht="14.25">
      <c r="A17" s="384" t="s">
        <v>22</v>
      </c>
      <c r="B17" s="385">
        <v>48000</v>
      </c>
      <c r="C17" s="386">
        <v>44000</v>
      </c>
      <c r="D17" s="386">
        <v>44805</v>
      </c>
      <c r="E17" s="386">
        <f t="shared" si="2"/>
        <v>-805</v>
      </c>
      <c r="F17" s="387">
        <f t="shared" si="0"/>
        <v>-1.7966744782948332</v>
      </c>
      <c r="G17" s="388">
        <f t="shared" si="1"/>
        <v>91.66666666666666</v>
      </c>
    </row>
    <row r="18" spans="1:7" s="377" customFormat="1" ht="14.25">
      <c r="A18" s="384" t="s">
        <v>23</v>
      </c>
      <c r="B18" s="385">
        <v>504</v>
      </c>
      <c r="C18" s="386">
        <v>504</v>
      </c>
      <c r="D18" s="386">
        <v>1447</v>
      </c>
      <c r="E18" s="386">
        <f t="shared" si="2"/>
        <v>-943</v>
      </c>
      <c r="F18" s="387">
        <f t="shared" si="0"/>
        <v>-65.16931582584658</v>
      </c>
      <c r="G18" s="388"/>
    </row>
    <row r="19" spans="1:7" s="377" customFormat="1" ht="14.25">
      <c r="A19" s="384" t="s">
        <v>24</v>
      </c>
      <c r="B19" s="385">
        <v>240</v>
      </c>
      <c r="C19" s="386">
        <v>240</v>
      </c>
      <c r="D19" s="386">
        <v>192</v>
      </c>
      <c r="E19" s="386">
        <f t="shared" si="2"/>
        <v>48</v>
      </c>
      <c r="F19" s="387"/>
      <c r="G19" s="388"/>
    </row>
    <row r="20" spans="1:7" s="376" customFormat="1" ht="14.25">
      <c r="A20" s="383" t="s">
        <v>25</v>
      </c>
      <c r="B20" s="380">
        <f>SUM(B21:B25)</f>
        <v>134613</v>
      </c>
      <c r="C20" s="380">
        <f>SUM(C21:C25)</f>
        <v>153113</v>
      </c>
      <c r="D20" s="380">
        <f>SUM(D21:D25)</f>
        <v>119960</v>
      </c>
      <c r="E20" s="380">
        <f>SUM(E21:E25)</f>
        <v>33153</v>
      </c>
      <c r="F20" s="381">
        <f t="shared" si="0"/>
        <v>27.63671223741247</v>
      </c>
      <c r="G20" s="382">
        <f t="shared" si="1"/>
        <v>113.74310059206762</v>
      </c>
    </row>
    <row r="21" spans="1:7" s="377" customFormat="1" ht="14.25">
      <c r="A21" s="384" t="s">
        <v>26</v>
      </c>
      <c r="B21" s="386">
        <v>32309</v>
      </c>
      <c r="C21" s="386">
        <v>49309</v>
      </c>
      <c r="D21" s="386">
        <v>7013</v>
      </c>
      <c r="E21" s="386">
        <f>C21-D21</f>
        <v>42296</v>
      </c>
      <c r="F21" s="387">
        <f t="shared" si="0"/>
        <v>603.1085127620134</v>
      </c>
      <c r="G21" s="388">
        <f t="shared" si="1"/>
        <v>152.61691788665698</v>
      </c>
    </row>
    <row r="22" spans="1:7" s="377" customFormat="1" ht="14.25">
      <c r="A22" s="384" t="s">
        <v>27</v>
      </c>
      <c r="B22" s="386">
        <v>8000</v>
      </c>
      <c r="C22" s="386">
        <v>8000</v>
      </c>
      <c r="D22" s="386">
        <v>12274</v>
      </c>
      <c r="E22" s="386">
        <f>C22-D22</f>
        <v>-4274</v>
      </c>
      <c r="F22" s="387">
        <f t="shared" si="0"/>
        <v>-34.82157405898648</v>
      </c>
      <c r="G22" s="388">
        <f t="shared" si="1"/>
        <v>100</v>
      </c>
    </row>
    <row r="23" spans="1:7" s="377" customFormat="1" ht="14.25">
      <c r="A23" s="384" t="s">
        <v>28</v>
      </c>
      <c r="B23" s="386">
        <v>500</v>
      </c>
      <c r="C23" s="386">
        <v>800</v>
      </c>
      <c r="D23" s="386">
        <v>666</v>
      </c>
      <c r="E23" s="386">
        <f aca="true" t="shared" si="3" ref="E23:E31">C23-D23</f>
        <v>134</v>
      </c>
      <c r="F23" s="387">
        <f t="shared" si="0"/>
        <v>20.12012012012012</v>
      </c>
      <c r="G23" s="388">
        <f t="shared" si="1"/>
        <v>160</v>
      </c>
    </row>
    <row r="24" spans="1:7" s="377" customFormat="1" ht="18.75" customHeight="1">
      <c r="A24" s="389" t="s">
        <v>29</v>
      </c>
      <c r="B24" s="386">
        <v>93504</v>
      </c>
      <c r="C24" s="386">
        <v>93814</v>
      </c>
      <c r="D24" s="386">
        <v>99952</v>
      </c>
      <c r="E24" s="386">
        <f t="shared" si="3"/>
        <v>-6138</v>
      </c>
      <c r="F24" s="387">
        <f t="shared" si="0"/>
        <v>-6.140947654874339</v>
      </c>
      <c r="G24" s="388">
        <f t="shared" si="1"/>
        <v>100.33153661875427</v>
      </c>
    </row>
    <row r="25" spans="1:7" s="377" customFormat="1" ht="14.25">
      <c r="A25" s="384" t="s">
        <v>30</v>
      </c>
      <c r="B25" s="386">
        <v>300</v>
      </c>
      <c r="C25" s="386">
        <v>1190</v>
      </c>
      <c r="D25" s="386">
        <v>55</v>
      </c>
      <c r="E25" s="386">
        <f t="shared" si="3"/>
        <v>1135</v>
      </c>
      <c r="F25" s="387">
        <f t="shared" si="0"/>
        <v>2063.6363636363635</v>
      </c>
      <c r="G25" s="388"/>
    </row>
    <row r="26" spans="1:7" s="376" customFormat="1" ht="18" customHeight="1">
      <c r="A26" s="383" t="s">
        <v>31</v>
      </c>
      <c r="B26" s="65">
        <v>392625</v>
      </c>
      <c r="C26" s="65">
        <v>364989</v>
      </c>
      <c r="D26" s="65">
        <v>404396</v>
      </c>
      <c r="E26" s="65">
        <f t="shared" si="3"/>
        <v>-39407</v>
      </c>
      <c r="F26" s="381">
        <f t="shared" si="0"/>
        <v>-9.74465622805369</v>
      </c>
      <c r="G26" s="382">
        <f t="shared" si="1"/>
        <v>92.96122254059217</v>
      </c>
    </row>
    <row r="27" spans="1:7" s="376" customFormat="1" ht="14.25">
      <c r="A27" s="383" t="s">
        <v>32</v>
      </c>
      <c r="B27" s="65">
        <f>SUM(B28:B31)</f>
        <v>996675</v>
      </c>
      <c r="C27" s="65">
        <f>SUM(C28:C31)</f>
        <v>1024521</v>
      </c>
      <c r="D27" s="65">
        <f>SUM(D28:D31)</f>
        <v>945173</v>
      </c>
      <c r="E27" s="65">
        <f>SUM(E28:E31)</f>
        <v>79348</v>
      </c>
      <c r="F27" s="381">
        <f t="shared" si="0"/>
        <v>8.395076880105547</v>
      </c>
      <c r="G27" s="382">
        <f t="shared" si="1"/>
        <v>102.79388968319662</v>
      </c>
    </row>
    <row r="28" spans="1:7" s="377" customFormat="1" ht="15.75" customHeight="1">
      <c r="A28" s="384" t="s">
        <v>33</v>
      </c>
      <c r="B28" s="385">
        <v>215025</v>
      </c>
      <c r="C28" s="386">
        <v>213435</v>
      </c>
      <c r="D28" s="386">
        <v>232850</v>
      </c>
      <c r="E28" s="386">
        <f t="shared" si="3"/>
        <v>-19415</v>
      </c>
      <c r="F28" s="387">
        <f t="shared" si="0"/>
        <v>-8.33798582778613</v>
      </c>
      <c r="G28" s="388">
        <f t="shared" si="1"/>
        <v>99.26055109870944</v>
      </c>
    </row>
    <row r="29" spans="1:7" s="377" customFormat="1" ht="14.25">
      <c r="A29" s="384" t="s">
        <v>34</v>
      </c>
      <c r="B29" s="385">
        <v>522900</v>
      </c>
      <c r="C29" s="386">
        <v>594686</v>
      </c>
      <c r="D29" s="386">
        <v>424252</v>
      </c>
      <c r="E29" s="386">
        <f t="shared" si="3"/>
        <v>170434</v>
      </c>
      <c r="F29" s="387">
        <f t="shared" si="0"/>
        <v>40.1728218134505</v>
      </c>
      <c r="G29" s="388">
        <f t="shared" si="1"/>
        <v>113.72843755976285</v>
      </c>
    </row>
    <row r="30" spans="1:7" s="377" customFormat="1" ht="14.25">
      <c r="A30" s="384" t="s">
        <v>35</v>
      </c>
      <c r="B30" s="385">
        <v>213750</v>
      </c>
      <c r="C30" s="386">
        <v>170392</v>
      </c>
      <c r="D30" s="386">
        <v>239565</v>
      </c>
      <c r="E30" s="386">
        <f t="shared" si="3"/>
        <v>-69173</v>
      </c>
      <c r="F30" s="387">
        <f t="shared" si="0"/>
        <v>-28.874418216350467</v>
      </c>
      <c r="G30" s="388">
        <f t="shared" si="1"/>
        <v>79.71555555555555</v>
      </c>
    </row>
    <row r="31" spans="1:7" s="377" customFormat="1" ht="14.25">
      <c r="A31" s="384" t="s">
        <v>36</v>
      </c>
      <c r="B31" s="385">
        <v>45000</v>
      </c>
      <c r="C31" s="386">
        <v>46008</v>
      </c>
      <c r="D31" s="386">
        <v>48506</v>
      </c>
      <c r="E31" s="386">
        <f t="shared" si="3"/>
        <v>-2498</v>
      </c>
      <c r="F31" s="387">
        <f t="shared" si="0"/>
        <v>-5.149878365563023</v>
      </c>
      <c r="G31" s="388">
        <f t="shared" si="1"/>
        <v>102.24</v>
      </c>
    </row>
    <row r="32" spans="1:7" s="376" customFormat="1" ht="18" customHeight="1">
      <c r="A32" s="390" t="s">
        <v>37</v>
      </c>
      <c r="B32" s="391">
        <f>B6+B26+B27</f>
        <v>1786192</v>
      </c>
      <c r="C32" s="391">
        <f>C6+C26+C27</f>
        <v>1786480</v>
      </c>
      <c r="D32" s="391">
        <f>D6+D26+D27</f>
        <v>1740599</v>
      </c>
      <c r="E32" s="391">
        <f>E6+E26+E27</f>
        <v>45881</v>
      </c>
      <c r="F32" s="392">
        <f t="shared" si="0"/>
        <v>2.635931653413566</v>
      </c>
      <c r="G32" s="393">
        <f t="shared" si="1"/>
        <v>100.01612368659136</v>
      </c>
    </row>
  </sheetData>
  <sheetProtection/>
  <mergeCells count="6">
    <mergeCell ref="A1:B1"/>
    <mergeCell ref="A2:G2"/>
    <mergeCell ref="C4:F4"/>
    <mergeCell ref="A4:A5"/>
    <mergeCell ref="B4:B5"/>
    <mergeCell ref="G4:G5"/>
  </mergeCells>
  <printOptions horizontalCentered="1"/>
  <pageMargins left="0.83" right="0.83" top="0.79" bottom="0.79" header="0.51" footer="0.51"/>
  <pageSetup firstPageNumber="15" useFirstPageNumber="1" fitToHeight="1" fitToWidth="1"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A27" sqref="A27"/>
    </sheetView>
  </sheetViews>
  <sheetFormatPr defaultColWidth="9.00390625" defaultRowHeight="14.25"/>
  <cols>
    <col min="1" max="1" width="7.875" style="77" customWidth="1"/>
    <col min="2" max="2" width="40.125" style="77" customWidth="1"/>
    <col min="3" max="3" width="22.25390625" style="115" customWidth="1"/>
    <col min="4" max="4" width="22.125" style="77" customWidth="1"/>
    <col min="5" max="5" width="21.625" style="77" customWidth="1"/>
    <col min="6" max="6" width="21.50390625" style="77" customWidth="1"/>
    <col min="7" max="8" width="9.00390625" style="77" customWidth="1"/>
    <col min="9" max="10" width="9.00390625" style="77" hidden="1" customWidth="1"/>
    <col min="11" max="248" width="9.00390625" style="77" customWidth="1"/>
  </cols>
  <sheetData>
    <row r="1" spans="1:3" ht="14.25">
      <c r="A1" s="77" t="s">
        <v>165</v>
      </c>
      <c r="B1" s="182"/>
      <c r="C1" s="183"/>
    </row>
    <row r="2" spans="1:6" ht="23.25" customHeight="1">
      <c r="A2" s="58" t="s">
        <v>166</v>
      </c>
      <c r="B2" s="58"/>
      <c r="C2" s="58"/>
      <c r="D2" s="58"/>
      <c r="E2" s="58"/>
      <c r="F2" s="58"/>
    </row>
    <row r="3" ht="18" customHeight="1">
      <c r="F3" s="184" t="s">
        <v>2</v>
      </c>
    </row>
    <row r="4" spans="1:10" s="181" customFormat="1" ht="33" customHeight="1">
      <c r="A4" s="185" t="s">
        <v>40</v>
      </c>
      <c r="B4" s="186" t="s">
        <v>63</v>
      </c>
      <c r="C4" s="186" t="s">
        <v>167</v>
      </c>
      <c r="D4" s="186" t="s">
        <v>161</v>
      </c>
      <c r="E4" s="186" t="s">
        <v>9</v>
      </c>
      <c r="F4" s="187" t="s">
        <v>10</v>
      </c>
      <c r="I4" s="181" t="s">
        <v>168</v>
      </c>
      <c r="J4" s="181" t="s">
        <v>169</v>
      </c>
    </row>
    <row r="5" spans="1:10" ht="19.5" customHeight="1">
      <c r="A5" s="188" t="s">
        <v>42</v>
      </c>
      <c r="B5" s="189" t="s">
        <v>70</v>
      </c>
      <c r="C5" s="70">
        <f>'附表3-2019年一般预算支出'!D8</f>
        <v>73429</v>
      </c>
      <c r="D5" s="190">
        <v>69228</v>
      </c>
      <c r="E5" s="190">
        <f>D5-C5</f>
        <v>-4201</v>
      </c>
      <c r="F5" s="191">
        <f>E5/C5*100</f>
        <v>-5.721172833621593</v>
      </c>
      <c r="G5" s="192"/>
      <c r="I5" s="192" t="e">
        <f>C5+#REF!</f>
        <v>#REF!</v>
      </c>
      <c r="J5" s="192" t="e">
        <f>D5+#REF!</f>
        <v>#REF!</v>
      </c>
    </row>
    <row r="6" spans="1:10" ht="19.5" customHeight="1">
      <c r="A6" s="188" t="s">
        <v>44</v>
      </c>
      <c r="B6" s="189" t="s">
        <v>71</v>
      </c>
      <c r="C6" s="70">
        <f>'附表3-2019年一般预算支出'!D9</f>
        <v>927</v>
      </c>
      <c r="D6" s="190">
        <v>904</v>
      </c>
      <c r="E6" s="190">
        <f aca="true" t="shared" si="0" ref="E6:E24">D6-C6</f>
        <v>-23</v>
      </c>
      <c r="F6" s="191">
        <f aca="true" t="shared" si="1" ref="F6:F26">E6/C6*100</f>
        <v>-2.481121898597627</v>
      </c>
      <c r="G6" s="192"/>
      <c r="I6" s="192" t="e">
        <f>C6+#REF!</f>
        <v>#REF!</v>
      </c>
      <c r="J6" s="192" t="e">
        <f>D6+#REF!</f>
        <v>#REF!</v>
      </c>
    </row>
    <row r="7" spans="1:10" ht="19.5" customHeight="1">
      <c r="A7" s="188" t="s">
        <v>51</v>
      </c>
      <c r="B7" s="189" t="s">
        <v>72</v>
      </c>
      <c r="C7" s="70">
        <f>'附表3-2019年一般预算支出'!D10</f>
        <v>35558</v>
      </c>
      <c r="D7" s="190">
        <v>29915</v>
      </c>
      <c r="E7" s="190">
        <f t="shared" si="0"/>
        <v>-5643</v>
      </c>
      <c r="F7" s="191">
        <f t="shared" si="1"/>
        <v>-15.869846448056697</v>
      </c>
      <c r="G7" s="192"/>
      <c r="I7" s="192" t="e">
        <f>C7+#REF!</f>
        <v>#REF!</v>
      </c>
      <c r="J7" s="192" t="e">
        <f>D7+#REF!</f>
        <v>#REF!</v>
      </c>
    </row>
    <row r="8" spans="1:10" ht="19.5" customHeight="1">
      <c r="A8" s="188" t="s">
        <v>53</v>
      </c>
      <c r="B8" s="189" t="s">
        <v>73</v>
      </c>
      <c r="C8" s="70">
        <f>'附表3-2019年一般预算支出'!D11</f>
        <v>172182</v>
      </c>
      <c r="D8" s="70">
        <v>155677</v>
      </c>
      <c r="E8" s="190">
        <f t="shared" si="0"/>
        <v>-16505</v>
      </c>
      <c r="F8" s="191">
        <f t="shared" si="1"/>
        <v>-9.585787132220558</v>
      </c>
      <c r="G8" s="192"/>
      <c r="I8" s="192" t="e">
        <f>C8+#REF!</f>
        <v>#REF!</v>
      </c>
      <c r="J8" s="192" t="e">
        <f>D8+#REF!</f>
        <v>#REF!</v>
      </c>
    </row>
    <row r="9" spans="1:10" ht="19.5" customHeight="1">
      <c r="A9" s="188" t="s">
        <v>55</v>
      </c>
      <c r="B9" s="189" t="s">
        <v>74</v>
      </c>
      <c r="C9" s="70">
        <f>'附表3-2019年一般预算支出'!D12</f>
        <v>20205</v>
      </c>
      <c r="D9" s="70">
        <v>19994</v>
      </c>
      <c r="E9" s="190">
        <f t="shared" si="0"/>
        <v>-211</v>
      </c>
      <c r="F9" s="191">
        <f t="shared" si="1"/>
        <v>-1.044295966344964</v>
      </c>
      <c r="G9" s="192"/>
      <c r="I9" s="192" t="e">
        <f>C9+#REF!</f>
        <v>#REF!</v>
      </c>
      <c r="J9" s="192" t="e">
        <f>D9+#REF!</f>
        <v>#REF!</v>
      </c>
    </row>
    <row r="10" spans="1:10" ht="19.5" customHeight="1">
      <c r="A10" s="188" t="s">
        <v>57</v>
      </c>
      <c r="B10" s="189" t="s">
        <v>170</v>
      </c>
      <c r="C10" s="70">
        <f>'附表3-2019年一般预算支出'!D13</f>
        <v>13781</v>
      </c>
      <c r="D10" s="70">
        <v>9820</v>
      </c>
      <c r="E10" s="190">
        <f t="shared" si="0"/>
        <v>-3961</v>
      </c>
      <c r="F10" s="191">
        <f t="shared" si="1"/>
        <v>-28.74247151875771</v>
      </c>
      <c r="G10" s="192"/>
      <c r="I10" s="192" t="e">
        <f>C10+#REF!</f>
        <v>#REF!</v>
      </c>
      <c r="J10" s="192" t="e">
        <f>D10+#REF!</f>
        <v>#REF!</v>
      </c>
    </row>
    <row r="11" spans="1:10" ht="19.5" customHeight="1">
      <c r="A11" s="188" t="s">
        <v>59</v>
      </c>
      <c r="B11" s="189" t="s">
        <v>76</v>
      </c>
      <c r="C11" s="70">
        <f>'附表3-2019年一般预算支出'!D14</f>
        <v>46802</v>
      </c>
      <c r="D11" s="70">
        <v>46830</v>
      </c>
      <c r="E11" s="190">
        <f t="shared" si="0"/>
        <v>28</v>
      </c>
      <c r="F11" s="191">
        <f t="shared" si="1"/>
        <v>0.05982650314089141</v>
      </c>
      <c r="G11" s="192"/>
      <c r="I11" s="192" t="e">
        <f>C11+#REF!</f>
        <v>#REF!</v>
      </c>
      <c r="J11" s="192" t="e">
        <f>D11+#REF!</f>
        <v>#REF!</v>
      </c>
    </row>
    <row r="12" spans="1:10" ht="19.5" customHeight="1">
      <c r="A12" s="188" t="s">
        <v>77</v>
      </c>
      <c r="B12" s="189" t="s">
        <v>78</v>
      </c>
      <c r="C12" s="70">
        <f>'附表3-2019年一般预算支出'!D15</f>
        <v>34246</v>
      </c>
      <c r="D12" s="70">
        <v>29037</v>
      </c>
      <c r="E12" s="190">
        <f t="shared" si="0"/>
        <v>-5209</v>
      </c>
      <c r="F12" s="191">
        <f t="shared" si="1"/>
        <v>-15.210535536997021</v>
      </c>
      <c r="G12" s="192"/>
      <c r="I12" s="192" t="e">
        <f>C12+#REF!</f>
        <v>#REF!</v>
      </c>
      <c r="J12" s="192" t="e">
        <f>D12+#REF!</f>
        <v>#REF!</v>
      </c>
    </row>
    <row r="13" spans="1:10" ht="19.5" customHeight="1">
      <c r="A13" s="188" t="s">
        <v>79</v>
      </c>
      <c r="B13" s="189" t="s">
        <v>80</v>
      </c>
      <c r="C13" s="70">
        <f>'附表3-2019年一般预算支出'!D16</f>
        <v>5819</v>
      </c>
      <c r="D13" s="70">
        <v>5852</v>
      </c>
      <c r="E13" s="190">
        <f t="shared" si="0"/>
        <v>33</v>
      </c>
      <c r="F13" s="191">
        <f t="shared" si="1"/>
        <v>0.5671077504725899</v>
      </c>
      <c r="G13" s="192"/>
      <c r="I13" s="192" t="e">
        <f>C13+#REF!</f>
        <v>#REF!</v>
      </c>
      <c r="J13" s="192" t="e">
        <f>D13+#REF!</f>
        <v>#REF!</v>
      </c>
    </row>
    <row r="14" spans="1:10" ht="19.5" customHeight="1">
      <c r="A14" s="188" t="s">
        <v>81</v>
      </c>
      <c r="B14" s="189" t="s">
        <v>82</v>
      </c>
      <c r="C14" s="70">
        <f>'附表3-2019年一般预算支出'!D17</f>
        <v>108178</v>
      </c>
      <c r="D14" s="70">
        <v>95248</v>
      </c>
      <c r="E14" s="190">
        <f t="shared" si="0"/>
        <v>-12930</v>
      </c>
      <c r="F14" s="191">
        <f t="shared" si="1"/>
        <v>-11.952522694078278</v>
      </c>
      <c r="G14" s="192"/>
      <c r="I14" s="192" t="e">
        <f>C14+#REF!</f>
        <v>#REF!</v>
      </c>
      <c r="J14" s="192" t="e">
        <f>D14+#REF!</f>
        <v>#REF!</v>
      </c>
    </row>
    <row r="15" spans="1:10" ht="19.5" customHeight="1">
      <c r="A15" s="188" t="s">
        <v>83</v>
      </c>
      <c r="B15" s="189" t="s">
        <v>84</v>
      </c>
      <c r="C15" s="70">
        <f>'附表3-2019年一般预算支出'!D18</f>
        <v>24027</v>
      </c>
      <c r="D15" s="70">
        <v>20481</v>
      </c>
      <c r="E15" s="190">
        <f t="shared" si="0"/>
        <v>-3546</v>
      </c>
      <c r="F15" s="191">
        <f t="shared" si="1"/>
        <v>-14.758396803595955</v>
      </c>
      <c r="G15" s="192"/>
      <c r="I15" s="192" t="e">
        <f>C15+#REF!</f>
        <v>#REF!</v>
      </c>
      <c r="J15" s="192" t="e">
        <f>D15+#REF!</f>
        <v>#REF!</v>
      </c>
    </row>
    <row r="16" spans="1:10" ht="19.5" customHeight="1">
      <c r="A16" s="188" t="s">
        <v>85</v>
      </c>
      <c r="B16" s="189" t="s">
        <v>86</v>
      </c>
      <c r="C16" s="70">
        <f>'附表3-2019年一般预算支出'!D19</f>
        <v>5043</v>
      </c>
      <c r="D16" s="190">
        <v>2338</v>
      </c>
      <c r="E16" s="190">
        <f t="shared" si="0"/>
        <v>-2705</v>
      </c>
      <c r="F16" s="191">
        <f t="shared" si="1"/>
        <v>-53.638707118778505</v>
      </c>
      <c r="G16" s="192"/>
      <c r="I16" s="192" t="e">
        <f>C16+#REF!</f>
        <v>#REF!</v>
      </c>
      <c r="J16" s="192" t="e">
        <f>D16+#REF!</f>
        <v>#REF!</v>
      </c>
    </row>
    <row r="17" spans="1:10" ht="19.5" customHeight="1">
      <c r="A17" s="188" t="s">
        <v>87</v>
      </c>
      <c r="B17" s="189" t="s">
        <v>88</v>
      </c>
      <c r="C17" s="70">
        <f>'附表3-2019年一般预算支出'!D20</f>
        <v>264051</v>
      </c>
      <c r="D17" s="190">
        <v>158784</v>
      </c>
      <c r="E17" s="190">
        <f t="shared" si="0"/>
        <v>-105267</v>
      </c>
      <c r="F17" s="191">
        <f t="shared" si="1"/>
        <v>-39.8661622186623</v>
      </c>
      <c r="G17" s="192"/>
      <c r="I17" s="192" t="e">
        <f>C17+#REF!</f>
        <v>#REF!</v>
      </c>
      <c r="J17" s="192" t="e">
        <f>D17+#REF!</f>
        <v>#REF!</v>
      </c>
    </row>
    <row r="18" spans="1:10" ht="19.5" customHeight="1">
      <c r="A18" s="188" t="s">
        <v>89</v>
      </c>
      <c r="B18" s="189" t="s">
        <v>90</v>
      </c>
      <c r="C18" s="70">
        <f>'附表3-2019年一般预算支出'!D21</f>
        <v>120</v>
      </c>
      <c r="D18" s="190"/>
      <c r="E18" s="190">
        <f t="shared" si="0"/>
        <v>-120</v>
      </c>
      <c r="F18" s="191">
        <f t="shared" si="1"/>
        <v>-100</v>
      </c>
      <c r="G18" s="192"/>
      <c r="I18" s="192" t="e">
        <f>C18+#REF!</f>
        <v>#REF!</v>
      </c>
      <c r="J18" s="192" t="e">
        <f>D18+#REF!</f>
        <v>#REF!</v>
      </c>
    </row>
    <row r="19" spans="1:10" ht="19.5" customHeight="1">
      <c r="A19" s="188" t="s">
        <v>91</v>
      </c>
      <c r="B19" s="189" t="s">
        <v>92</v>
      </c>
      <c r="C19" s="70">
        <f>'附表3-2019年一般预算支出'!D22</f>
        <v>704</v>
      </c>
      <c r="D19" s="190">
        <v>275</v>
      </c>
      <c r="E19" s="190">
        <f t="shared" si="0"/>
        <v>-429</v>
      </c>
      <c r="F19" s="191">
        <f t="shared" si="1"/>
        <v>-60.9375</v>
      </c>
      <c r="G19" s="192"/>
      <c r="I19" s="192"/>
      <c r="J19" s="192"/>
    </row>
    <row r="20" spans="1:10" ht="19.5" customHeight="1">
      <c r="A20" s="188" t="s">
        <v>93</v>
      </c>
      <c r="B20" s="189" t="s">
        <v>94</v>
      </c>
      <c r="C20" s="70">
        <f>'附表3-2019年一般预算支出'!D23</f>
        <v>3063</v>
      </c>
      <c r="D20" s="190">
        <v>2933</v>
      </c>
      <c r="E20" s="190">
        <f t="shared" si="0"/>
        <v>-130</v>
      </c>
      <c r="F20" s="191">
        <f t="shared" si="1"/>
        <v>-4.244205027750572</v>
      </c>
      <c r="G20" s="192"/>
      <c r="I20" s="192" t="e">
        <f>C20+#REF!</f>
        <v>#REF!</v>
      </c>
      <c r="J20" s="192" t="e">
        <f>D20+#REF!</f>
        <v>#REF!</v>
      </c>
    </row>
    <row r="21" spans="1:10" ht="19.5" customHeight="1">
      <c r="A21" s="188" t="s">
        <v>95</v>
      </c>
      <c r="B21" s="189" t="s">
        <v>96</v>
      </c>
      <c r="C21" s="70">
        <f>'附表3-2019年一般预算支出'!D24</f>
        <v>2164</v>
      </c>
      <c r="D21" s="190">
        <v>1487</v>
      </c>
      <c r="E21" s="190">
        <f t="shared" si="0"/>
        <v>-677</v>
      </c>
      <c r="F21" s="191">
        <f t="shared" si="1"/>
        <v>-31.284658040665438</v>
      </c>
      <c r="G21" s="192"/>
      <c r="I21" s="192" t="e">
        <f>C21+#REF!</f>
        <v>#REF!</v>
      </c>
      <c r="J21" s="192" t="e">
        <f>D21+#REF!</f>
        <v>#REF!</v>
      </c>
    </row>
    <row r="22" spans="1:10" ht="19.5" customHeight="1">
      <c r="A22" s="188" t="s">
        <v>97</v>
      </c>
      <c r="B22" s="189" t="s">
        <v>98</v>
      </c>
      <c r="C22" s="70">
        <f>'附表3-2019年一般预算支出'!D25</f>
        <v>5958</v>
      </c>
      <c r="D22" s="190">
        <v>5851</v>
      </c>
      <c r="E22" s="190">
        <f t="shared" si="0"/>
        <v>-107</v>
      </c>
      <c r="F22" s="191">
        <f t="shared" si="1"/>
        <v>-1.7959046659953004</v>
      </c>
      <c r="G22" s="192"/>
      <c r="I22" s="192"/>
      <c r="J22" s="192"/>
    </row>
    <row r="23" spans="1:10" ht="19.5" customHeight="1">
      <c r="A23" s="193" t="s">
        <v>99</v>
      </c>
      <c r="B23" s="189" t="s">
        <v>100</v>
      </c>
      <c r="C23" s="70"/>
      <c r="D23" s="190">
        <v>7000</v>
      </c>
      <c r="E23" s="190">
        <f t="shared" si="0"/>
        <v>7000</v>
      </c>
      <c r="F23" s="191"/>
      <c r="G23" s="192"/>
      <c r="I23" s="192" t="e">
        <f>C23+#REF!</f>
        <v>#REF!</v>
      </c>
      <c r="J23" s="192" t="e">
        <f>D23+#REF!</f>
        <v>#REF!</v>
      </c>
    </row>
    <row r="24" spans="1:10" ht="19.5" customHeight="1">
      <c r="A24" s="188" t="s">
        <v>101</v>
      </c>
      <c r="B24" s="189" t="s">
        <v>102</v>
      </c>
      <c r="C24" s="70">
        <f>'附表3-2019年一般预算支出'!D27</f>
        <v>3840</v>
      </c>
      <c r="D24" s="190">
        <v>2200</v>
      </c>
      <c r="E24" s="190">
        <f t="shared" si="0"/>
        <v>-1640</v>
      </c>
      <c r="F24" s="191">
        <f t="shared" si="1"/>
        <v>-42.70833333333333</v>
      </c>
      <c r="G24" s="192"/>
      <c r="I24" s="192" t="e">
        <f>C24+#REF!</f>
        <v>#REF!</v>
      </c>
      <c r="J24" s="192" t="e">
        <f>D24+#REF!</f>
        <v>#REF!</v>
      </c>
    </row>
    <row r="25" spans="1:10" ht="19.5" customHeight="1">
      <c r="A25" s="193" t="s">
        <v>103</v>
      </c>
      <c r="B25" s="194" t="s">
        <v>171</v>
      </c>
      <c r="C25" s="70">
        <f>'附表3-2019年一般预算支出'!D28</f>
        <v>846</v>
      </c>
      <c r="D25" s="195">
        <v>846</v>
      </c>
      <c r="E25" s="190"/>
      <c r="F25" s="191"/>
      <c r="G25" s="192"/>
      <c r="I25" s="192" t="e">
        <f>C25+#REF!</f>
        <v>#REF!</v>
      </c>
      <c r="J25" s="192" t="e">
        <f>D25+#REF!</f>
        <v>#REF!</v>
      </c>
    </row>
    <row r="26" spans="1:10" ht="19.5" customHeight="1">
      <c r="A26" s="196"/>
      <c r="B26" s="197" t="s">
        <v>172</v>
      </c>
      <c r="C26" s="198">
        <f>SUM(C5:C25)</f>
        <v>820943</v>
      </c>
      <c r="D26" s="198">
        <f>SUM(D5:D25)</f>
        <v>664700</v>
      </c>
      <c r="E26" s="198">
        <f>SUM(E5:E25)</f>
        <v>-156243</v>
      </c>
      <c r="F26" s="199">
        <f t="shared" si="1"/>
        <v>-19.032137432196876</v>
      </c>
      <c r="G26" s="192"/>
      <c r="I26" s="192" t="e">
        <f>C26+#REF!</f>
        <v>#REF!</v>
      </c>
      <c r="J26" s="192" t="e">
        <f>D26+#REF!</f>
        <v>#REF!</v>
      </c>
    </row>
    <row r="27" spans="1:6" ht="19.5" customHeight="1">
      <c r="A27" s="180" t="s">
        <v>173</v>
      </c>
      <c r="B27" s="200"/>
      <c r="C27" s="201"/>
      <c r="D27" s="202"/>
      <c r="E27" s="202"/>
      <c r="F27" s="202"/>
    </row>
    <row r="29" spans="4:6" ht="14.25" hidden="1">
      <c r="D29" s="192" t="e">
        <f>#REF!-50000</f>
        <v>#REF!</v>
      </c>
      <c r="E29" s="192"/>
      <c r="F29" s="77" t="e">
        <f>#REF!/D29</f>
        <v>#REF!</v>
      </c>
    </row>
    <row r="30" spans="2:4" ht="14.25" hidden="1">
      <c r="B30" s="77" t="s">
        <v>174</v>
      </c>
      <c r="D30" s="77" t="e">
        <f>#REF!/#REF!</f>
        <v>#REF!</v>
      </c>
    </row>
    <row r="31" ht="14.25" hidden="1"/>
    <row r="32" ht="14.25" hidden="1"/>
    <row r="33" ht="14.25" hidden="1"/>
    <row r="34" ht="14.25" hidden="1"/>
    <row r="35" ht="14.25" hidden="1"/>
  </sheetData>
  <sheetProtection/>
  <mergeCells count="2">
    <mergeCell ref="B1:C1"/>
    <mergeCell ref="A2:F2"/>
  </mergeCells>
  <printOptions horizontalCentered="1"/>
  <pageMargins left="0.83" right="0.83" top="0.79" bottom="0.79" header="0.51" footer="0.51"/>
  <pageSetup fitToHeight="1" fitToWidth="1" horizontalDpi="600" verticalDpi="6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6"/>
  <sheetViews>
    <sheetView zoomScaleSheetLayoutView="100" workbookViewId="0" topLeftCell="B1">
      <selection activeCell="B11" sqref="B11"/>
    </sheetView>
  </sheetViews>
  <sheetFormatPr defaultColWidth="9.00390625" defaultRowHeight="14.25"/>
  <cols>
    <col min="1" max="1" width="10.125" style="136" hidden="1" customWidth="1"/>
    <col min="2" max="2" width="48.00390625" style="136" customWidth="1"/>
    <col min="3" max="3" width="16.75390625" style="136" customWidth="1"/>
    <col min="4" max="4" width="20.125" style="77" customWidth="1"/>
    <col min="5" max="16384" width="9.00390625" style="77" customWidth="1"/>
  </cols>
  <sheetData>
    <row r="1" spans="1:3" ht="14.25">
      <c r="A1" s="77"/>
      <c r="B1" s="77" t="s">
        <v>175</v>
      </c>
      <c r="C1" s="93"/>
    </row>
    <row r="2" spans="1:4" ht="26.25" customHeight="1">
      <c r="A2" s="162"/>
      <c r="B2" s="163" t="s">
        <v>176</v>
      </c>
      <c r="C2" s="163"/>
      <c r="D2" s="163"/>
    </row>
    <row r="3" spans="1:4" ht="15">
      <c r="A3" s="164"/>
      <c r="B3" s="140" t="s">
        <v>2</v>
      </c>
      <c r="C3" s="140"/>
      <c r="D3" s="140"/>
    </row>
    <row r="4" spans="1:4" ht="18" customHeight="1">
      <c r="A4" s="165" t="s">
        <v>177</v>
      </c>
      <c r="B4" s="166" t="s">
        <v>178</v>
      </c>
      <c r="C4" s="167" t="s">
        <v>161</v>
      </c>
      <c r="D4" s="168"/>
    </row>
    <row r="5" spans="1:4" ht="18" customHeight="1">
      <c r="A5" s="165"/>
      <c r="B5" s="169"/>
      <c r="C5" s="170" t="s">
        <v>66</v>
      </c>
      <c r="D5" s="171" t="s">
        <v>179</v>
      </c>
    </row>
    <row r="6" spans="1:4" ht="18" customHeight="1">
      <c r="A6" s="165"/>
      <c r="B6" s="172" t="s">
        <v>180</v>
      </c>
      <c r="C6" s="30">
        <v>664700</v>
      </c>
      <c r="D6" s="173">
        <v>210306</v>
      </c>
    </row>
    <row r="7" spans="1:4" ht="18" customHeight="1">
      <c r="A7" s="174"/>
      <c r="B7" s="172" t="s">
        <v>181</v>
      </c>
      <c r="C7" s="148">
        <v>69228</v>
      </c>
      <c r="D7" s="149">
        <v>28112</v>
      </c>
    </row>
    <row r="8" spans="1:4" ht="18" customHeight="1">
      <c r="A8" s="174">
        <v>201</v>
      </c>
      <c r="B8" s="172" t="s">
        <v>182</v>
      </c>
      <c r="C8" s="148">
        <v>967</v>
      </c>
      <c r="D8" s="149">
        <v>807</v>
      </c>
    </row>
    <row r="9" spans="1:4" ht="18" customHeight="1">
      <c r="A9" s="174">
        <v>20101</v>
      </c>
      <c r="B9" s="175" t="s">
        <v>183</v>
      </c>
      <c r="C9" s="148">
        <v>807</v>
      </c>
      <c r="D9" s="149">
        <v>807</v>
      </c>
    </row>
    <row r="10" spans="1:4" ht="18" customHeight="1">
      <c r="A10" s="174">
        <v>2010101</v>
      </c>
      <c r="B10" s="175" t="s">
        <v>184</v>
      </c>
      <c r="C10" s="148">
        <v>43</v>
      </c>
      <c r="D10" s="149"/>
    </row>
    <row r="11" spans="1:4" ht="18" customHeight="1">
      <c r="A11" s="174">
        <v>2010401</v>
      </c>
      <c r="B11" s="175" t="s">
        <v>185</v>
      </c>
      <c r="C11" s="148">
        <v>40</v>
      </c>
      <c r="D11" s="149"/>
    </row>
    <row r="12" spans="1:4" ht="18" customHeight="1">
      <c r="A12" s="174">
        <v>2010150</v>
      </c>
      <c r="B12" s="175" t="s">
        <v>186</v>
      </c>
      <c r="C12" s="148">
        <v>57</v>
      </c>
      <c r="D12" s="149"/>
    </row>
    <row r="13" spans="1:4" ht="18" customHeight="1">
      <c r="A13" s="174">
        <v>2010407</v>
      </c>
      <c r="B13" s="175" t="s">
        <v>187</v>
      </c>
      <c r="C13" s="148">
        <v>20</v>
      </c>
      <c r="D13" s="149"/>
    </row>
    <row r="14" spans="1:4" ht="18" customHeight="1">
      <c r="A14" s="174">
        <v>2010408</v>
      </c>
      <c r="B14" s="172" t="s">
        <v>188</v>
      </c>
      <c r="C14" s="148">
        <v>839</v>
      </c>
      <c r="D14" s="149">
        <v>668</v>
      </c>
    </row>
    <row r="15" spans="1:4" ht="18" customHeight="1">
      <c r="A15" s="174">
        <v>201</v>
      </c>
      <c r="B15" s="175" t="s">
        <v>183</v>
      </c>
      <c r="C15" s="148">
        <v>566</v>
      </c>
      <c r="D15" s="149">
        <v>566</v>
      </c>
    </row>
    <row r="16" spans="1:4" ht="18" customHeight="1">
      <c r="A16" s="174">
        <v>2010102</v>
      </c>
      <c r="B16" s="175" t="s">
        <v>184</v>
      </c>
      <c r="C16" s="148">
        <v>7</v>
      </c>
      <c r="D16" s="149"/>
    </row>
    <row r="17" spans="1:4" ht="18" customHeight="1">
      <c r="A17" s="174">
        <v>20104</v>
      </c>
      <c r="B17" s="175" t="s">
        <v>189</v>
      </c>
      <c r="C17" s="148">
        <v>40</v>
      </c>
      <c r="D17" s="149"/>
    </row>
    <row r="18" spans="1:4" ht="18" customHeight="1">
      <c r="A18" s="174">
        <v>2011199</v>
      </c>
      <c r="B18" s="175" t="s">
        <v>190</v>
      </c>
      <c r="C18" s="148">
        <v>113</v>
      </c>
      <c r="D18" s="149"/>
    </row>
    <row r="19" spans="1:4" ht="18" customHeight="1">
      <c r="A19" s="174">
        <v>2011301</v>
      </c>
      <c r="B19" s="175" t="s">
        <v>191</v>
      </c>
      <c r="C19" s="148">
        <v>102</v>
      </c>
      <c r="D19" s="149">
        <v>102</v>
      </c>
    </row>
    <row r="20" spans="1:4" ht="18" customHeight="1">
      <c r="A20" s="174">
        <v>20125</v>
      </c>
      <c r="B20" s="175" t="s">
        <v>192</v>
      </c>
      <c r="C20" s="148">
        <v>11</v>
      </c>
      <c r="D20" s="149"/>
    </row>
    <row r="21" spans="1:4" ht="18" customHeight="1">
      <c r="A21" s="174">
        <v>2012506</v>
      </c>
      <c r="B21" s="172" t="s">
        <v>193</v>
      </c>
      <c r="C21" s="148">
        <v>19559</v>
      </c>
      <c r="D21" s="149">
        <v>12114</v>
      </c>
    </row>
    <row r="22" spans="1:4" ht="18" customHeight="1">
      <c r="A22" s="174">
        <v>2012604</v>
      </c>
      <c r="B22" s="175" t="s">
        <v>183</v>
      </c>
      <c r="C22" s="148">
        <v>7333</v>
      </c>
      <c r="D22" s="149">
        <v>6769</v>
      </c>
    </row>
    <row r="23" spans="1:4" ht="18" customHeight="1">
      <c r="A23" s="174">
        <v>2012901</v>
      </c>
      <c r="B23" s="175" t="s">
        <v>184</v>
      </c>
      <c r="C23" s="148">
        <v>5360</v>
      </c>
      <c r="D23" s="149">
        <v>121</v>
      </c>
    </row>
    <row r="24" spans="1:4" ht="18" customHeight="1">
      <c r="A24" s="174">
        <v>2060101</v>
      </c>
      <c r="B24" s="175" t="s">
        <v>194</v>
      </c>
      <c r="C24" s="148">
        <v>11</v>
      </c>
      <c r="D24" s="149"/>
    </row>
    <row r="25" spans="1:4" ht="18" customHeight="1">
      <c r="A25" s="174">
        <v>2060199</v>
      </c>
      <c r="B25" s="175" t="s">
        <v>191</v>
      </c>
      <c r="C25" s="148">
        <v>2732</v>
      </c>
      <c r="D25" s="149">
        <v>2228</v>
      </c>
    </row>
    <row r="26" spans="1:4" ht="18" customHeight="1">
      <c r="A26" s="174">
        <v>2060404</v>
      </c>
      <c r="B26" s="175" t="s">
        <v>195</v>
      </c>
      <c r="C26" s="148">
        <v>4123</v>
      </c>
      <c r="D26" s="149">
        <v>2996</v>
      </c>
    </row>
    <row r="27" spans="1:4" ht="18" customHeight="1">
      <c r="A27" s="174">
        <v>21205</v>
      </c>
      <c r="B27" s="172" t="s">
        <v>196</v>
      </c>
      <c r="C27" s="148">
        <v>1903</v>
      </c>
      <c r="D27" s="149">
        <v>797</v>
      </c>
    </row>
    <row r="28" spans="1:4" ht="18" customHeight="1">
      <c r="A28" s="174">
        <v>2129999</v>
      </c>
      <c r="B28" s="175" t="s">
        <v>183</v>
      </c>
      <c r="C28" s="148">
        <v>751</v>
      </c>
      <c r="D28" s="149">
        <v>751</v>
      </c>
    </row>
    <row r="29" spans="1:4" ht="18" customHeight="1">
      <c r="A29" s="174">
        <v>2130199</v>
      </c>
      <c r="B29" s="175" t="s">
        <v>197</v>
      </c>
      <c r="C29" s="148">
        <v>1070</v>
      </c>
      <c r="D29" s="149"/>
    </row>
    <row r="30" spans="1:4" ht="18" customHeight="1">
      <c r="A30" s="174">
        <v>2130201</v>
      </c>
      <c r="B30" s="175" t="s">
        <v>198</v>
      </c>
      <c r="C30" s="148">
        <v>30</v>
      </c>
      <c r="D30" s="149"/>
    </row>
    <row r="31" spans="2:4" ht="18" customHeight="1">
      <c r="B31" s="175" t="s">
        <v>199</v>
      </c>
      <c r="C31" s="176">
        <v>6</v>
      </c>
      <c r="D31" s="149"/>
    </row>
    <row r="32" spans="2:4" ht="18" customHeight="1">
      <c r="B32" s="175" t="s">
        <v>191</v>
      </c>
      <c r="C32" s="176">
        <v>46</v>
      </c>
      <c r="D32" s="149">
        <v>46</v>
      </c>
    </row>
    <row r="33" spans="2:4" ht="18" customHeight="1">
      <c r="B33" s="172" t="s">
        <v>200</v>
      </c>
      <c r="C33" s="176">
        <v>2020</v>
      </c>
      <c r="D33" s="149">
        <v>565</v>
      </c>
    </row>
    <row r="34" spans="2:4" ht="18" customHeight="1">
      <c r="B34" s="175" t="s">
        <v>183</v>
      </c>
      <c r="C34" s="176">
        <v>611</v>
      </c>
      <c r="D34" s="149">
        <v>500</v>
      </c>
    </row>
    <row r="35" spans="2:4" ht="18" customHeight="1">
      <c r="B35" s="175" t="s">
        <v>184</v>
      </c>
      <c r="C35" s="176">
        <v>92</v>
      </c>
      <c r="D35" s="149">
        <v>65</v>
      </c>
    </row>
    <row r="36" spans="2:4" ht="18" customHeight="1">
      <c r="B36" s="175" t="s">
        <v>201</v>
      </c>
      <c r="C36" s="176">
        <v>847</v>
      </c>
      <c r="D36" s="149"/>
    </row>
    <row r="37" spans="2:4" ht="18" customHeight="1">
      <c r="B37" s="175" t="s">
        <v>202</v>
      </c>
      <c r="C37" s="176">
        <v>100</v>
      </c>
      <c r="D37" s="149"/>
    </row>
    <row r="38" spans="2:4" ht="18" customHeight="1">
      <c r="B38" s="175" t="s">
        <v>203</v>
      </c>
      <c r="C38" s="176">
        <v>15</v>
      </c>
      <c r="D38" s="149"/>
    </row>
    <row r="39" spans="2:4" ht="18" customHeight="1">
      <c r="B39" s="175" t="s">
        <v>204</v>
      </c>
      <c r="C39" s="176">
        <v>355</v>
      </c>
      <c r="D39" s="149"/>
    </row>
    <row r="40" spans="2:4" ht="18" customHeight="1">
      <c r="B40" s="172" t="s">
        <v>205</v>
      </c>
      <c r="C40" s="176">
        <v>3311</v>
      </c>
      <c r="D40" s="149">
        <v>2126</v>
      </c>
    </row>
    <row r="41" spans="2:4" ht="18" customHeight="1">
      <c r="B41" s="175" t="s">
        <v>183</v>
      </c>
      <c r="C41" s="176">
        <v>1435</v>
      </c>
      <c r="D41" s="149">
        <v>1435</v>
      </c>
    </row>
    <row r="42" spans="2:4" ht="18" customHeight="1">
      <c r="B42" s="175" t="s">
        <v>184</v>
      </c>
      <c r="C42" s="176">
        <v>118</v>
      </c>
      <c r="D42" s="149"/>
    </row>
    <row r="43" spans="2:4" ht="18" customHeight="1">
      <c r="B43" s="175" t="s">
        <v>206</v>
      </c>
      <c r="C43" s="176">
        <v>113</v>
      </c>
      <c r="D43" s="149"/>
    </row>
    <row r="44" spans="2:4" ht="18" customHeight="1">
      <c r="B44" s="175" t="s">
        <v>207</v>
      </c>
      <c r="C44" s="176">
        <v>173</v>
      </c>
      <c r="D44" s="149"/>
    </row>
    <row r="45" spans="2:4" ht="18" customHeight="1">
      <c r="B45" s="175" t="s">
        <v>208</v>
      </c>
      <c r="C45" s="176">
        <v>52</v>
      </c>
      <c r="D45" s="149"/>
    </row>
    <row r="46" spans="2:4" ht="18" customHeight="1">
      <c r="B46" s="175" t="s">
        <v>191</v>
      </c>
      <c r="C46" s="176">
        <v>691</v>
      </c>
      <c r="D46" s="149">
        <v>691</v>
      </c>
    </row>
    <row r="47" spans="2:4" ht="18" customHeight="1">
      <c r="B47" s="175" t="s">
        <v>209</v>
      </c>
      <c r="C47" s="176">
        <v>729</v>
      </c>
      <c r="D47" s="149"/>
    </row>
    <row r="48" spans="2:4" ht="18" customHeight="1">
      <c r="B48" s="172" t="s">
        <v>210</v>
      </c>
      <c r="C48" s="176">
        <v>4827</v>
      </c>
      <c r="D48" s="149">
        <v>720</v>
      </c>
    </row>
    <row r="49" spans="2:4" ht="18" customHeight="1">
      <c r="B49" s="175" t="s">
        <v>211</v>
      </c>
      <c r="C49" s="176">
        <v>727</v>
      </c>
      <c r="D49" s="149">
        <v>720</v>
      </c>
    </row>
    <row r="50" spans="2:4" ht="18" customHeight="1">
      <c r="B50" s="175" t="s">
        <v>212</v>
      </c>
      <c r="C50" s="176">
        <v>4100</v>
      </c>
      <c r="D50" s="149"/>
    </row>
    <row r="51" spans="2:4" ht="18" customHeight="1">
      <c r="B51" s="172" t="s">
        <v>213</v>
      </c>
      <c r="C51" s="176">
        <v>470</v>
      </c>
      <c r="D51" s="149">
        <v>320</v>
      </c>
    </row>
    <row r="52" spans="2:4" ht="18" customHeight="1">
      <c r="B52" s="175" t="s">
        <v>183</v>
      </c>
      <c r="C52" s="176">
        <v>180</v>
      </c>
      <c r="D52" s="149">
        <v>180</v>
      </c>
    </row>
    <row r="53" spans="2:4" ht="18" customHeight="1">
      <c r="B53" s="175" t="s">
        <v>214</v>
      </c>
      <c r="C53" s="176">
        <v>146</v>
      </c>
      <c r="D53" s="149"/>
    </row>
    <row r="54" spans="2:4" ht="18" customHeight="1">
      <c r="B54" s="175" t="s">
        <v>191</v>
      </c>
      <c r="C54" s="176">
        <v>140</v>
      </c>
      <c r="D54" s="149">
        <v>140</v>
      </c>
    </row>
    <row r="55" spans="2:4" ht="18" customHeight="1">
      <c r="B55" s="175" t="s">
        <v>215</v>
      </c>
      <c r="C55" s="176">
        <v>4</v>
      </c>
      <c r="D55" s="149"/>
    </row>
    <row r="56" spans="2:4" ht="18" customHeight="1">
      <c r="B56" s="172" t="s">
        <v>216</v>
      </c>
      <c r="C56" s="176">
        <v>1000</v>
      </c>
      <c r="D56" s="149"/>
    </row>
    <row r="57" spans="2:4" ht="18" customHeight="1">
      <c r="B57" s="175" t="s">
        <v>217</v>
      </c>
      <c r="C57" s="176">
        <v>1000</v>
      </c>
      <c r="D57" s="149"/>
    </row>
    <row r="58" spans="2:4" ht="18" customHeight="1">
      <c r="B58" s="172" t="s">
        <v>218</v>
      </c>
      <c r="C58" s="176">
        <v>2200</v>
      </c>
      <c r="D58" s="149">
        <v>1565</v>
      </c>
    </row>
    <row r="59" spans="2:4" ht="18" customHeight="1">
      <c r="B59" s="175" t="s">
        <v>183</v>
      </c>
      <c r="C59" s="176">
        <v>1266</v>
      </c>
      <c r="D59" s="149">
        <v>1266</v>
      </c>
    </row>
    <row r="60" spans="2:4" ht="18" customHeight="1">
      <c r="B60" s="175" t="s">
        <v>184</v>
      </c>
      <c r="C60" s="176">
        <v>17</v>
      </c>
      <c r="D60" s="149">
        <v>3</v>
      </c>
    </row>
    <row r="61" spans="2:4" ht="18" customHeight="1">
      <c r="B61" s="175" t="s">
        <v>219</v>
      </c>
      <c r="C61" s="176">
        <v>100</v>
      </c>
      <c r="D61" s="149"/>
    </row>
    <row r="62" spans="2:4" ht="18" customHeight="1">
      <c r="B62" s="175" t="s">
        <v>220</v>
      </c>
      <c r="C62" s="176">
        <v>250</v>
      </c>
      <c r="D62" s="149"/>
    </row>
    <row r="63" spans="2:4" ht="18" customHeight="1">
      <c r="B63" s="175" t="s">
        <v>191</v>
      </c>
      <c r="C63" s="176">
        <v>296</v>
      </c>
      <c r="D63" s="149">
        <v>296</v>
      </c>
    </row>
    <row r="64" spans="2:4" ht="18" customHeight="1">
      <c r="B64" s="175" t="s">
        <v>221</v>
      </c>
      <c r="C64" s="176">
        <v>271</v>
      </c>
      <c r="D64" s="149"/>
    </row>
    <row r="65" spans="2:4" ht="18" customHeight="1">
      <c r="B65" s="172" t="s">
        <v>222</v>
      </c>
      <c r="C65" s="176">
        <v>11538</v>
      </c>
      <c r="D65" s="149">
        <v>1876</v>
      </c>
    </row>
    <row r="66" spans="2:4" ht="18" customHeight="1">
      <c r="B66" s="175" t="s">
        <v>183</v>
      </c>
      <c r="C66" s="176">
        <v>1160</v>
      </c>
      <c r="D66" s="149">
        <v>1160</v>
      </c>
    </row>
    <row r="67" spans="2:4" ht="18" customHeight="1">
      <c r="B67" s="175" t="s">
        <v>184</v>
      </c>
      <c r="C67" s="176">
        <v>1358</v>
      </c>
      <c r="D67" s="149"/>
    </row>
    <row r="68" spans="2:4" ht="18" customHeight="1">
      <c r="B68" s="175" t="s">
        <v>223</v>
      </c>
      <c r="C68" s="176">
        <v>3000</v>
      </c>
      <c r="D68" s="149"/>
    </row>
    <row r="69" spans="2:4" ht="18" customHeight="1">
      <c r="B69" s="175" t="s">
        <v>224</v>
      </c>
      <c r="C69" s="176">
        <v>749</v>
      </c>
      <c r="D69" s="149">
        <v>135</v>
      </c>
    </row>
    <row r="70" spans="2:4" ht="18" customHeight="1">
      <c r="B70" s="175" t="s">
        <v>191</v>
      </c>
      <c r="C70" s="176">
        <v>576</v>
      </c>
      <c r="D70" s="149">
        <v>576</v>
      </c>
    </row>
    <row r="71" spans="2:4" ht="18" customHeight="1">
      <c r="B71" s="175" t="s">
        <v>225</v>
      </c>
      <c r="C71" s="176">
        <v>4695</v>
      </c>
      <c r="D71" s="149">
        <v>5</v>
      </c>
    </row>
    <row r="72" spans="2:4" ht="18" customHeight="1">
      <c r="B72" s="172" t="s">
        <v>226</v>
      </c>
      <c r="C72" s="176">
        <v>1843</v>
      </c>
      <c r="D72" s="149">
        <v>244</v>
      </c>
    </row>
    <row r="73" spans="2:4" ht="18" customHeight="1">
      <c r="B73" s="175" t="s">
        <v>183</v>
      </c>
      <c r="C73" s="176">
        <v>244</v>
      </c>
      <c r="D73" s="149">
        <v>244</v>
      </c>
    </row>
    <row r="74" spans="2:4" ht="18" customHeight="1">
      <c r="B74" s="175" t="s">
        <v>227</v>
      </c>
      <c r="C74" s="176">
        <v>1540</v>
      </c>
      <c r="D74" s="149"/>
    </row>
    <row r="75" spans="2:4" ht="18" customHeight="1">
      <c r="B75" s="175" t="s">
        <v>228</v>
      </c>
      <c r="C75" s="176">
        <v>59</v>
      </c>
      <c r="D75" s="149"/>
    </row>
    <row r="76" spans="2:4" ht="18" customHeight="1">
      <c r="B76" s="172" t="s">
        <v>229</v>
      </c>
      <c r="C76" s="176">
        <v>1827</v>
      </c>
      <c r="D76" s="149">
        <v>247</v>
      </c>
    </row>
    <row r="77" spans="2:4" ht="18" customHeight="1">
      <c r="B77" s="175" t="s">
        <v>230</v>
      </c>
      <c r="C77" s="176">
        <v>1827</v>
      </c>
      <c r="D77" s="149">
        <v>247</v>
      </c>
    </row>
    <row r="78" spans="2:4" ht="18" customHeight="1">
      <c r="B78" s="172" t="s">
        <v>231</v>
      </c>
      <c r="C78" s="176">
        <v>217</v>
      </c>
      <c r="D78" s="149">
        <v>142</v>
      </c>
    </row>
    <row r="79" spans="2:4" ht="18" customHeight="1">
      <c r="B79" s="175" t="s">
        <v>183</v>
      </c>
      <c r="C79" s="176">
        <v>142</v>
      </c>
      <c r="D79" s="149">
        <v>142</v>
      </c>
    </row>
    <row r="80" spans="2:4" ht="18" customHeight="1">
      <c r="B80" s="175" t="s">
        <v>232</v>
      </c>
      <c r="C80" s="176">
        <v>75</v>
      </c>
      <c r="D80" s="149"/>
    </row>
    <row r="81" spans="2:4" ht="18" customHeight="1">
      <c r="B81" s="172" t="s">
        <v>233</v>
      </c>
      <c r="C81" s="176">
        <v>1874</v>
      </c>
      <c r="D81" s="149">
        <v>914</v>
      </c>
    </row>
    <row r="82" spans="2:4" ht="18" customHeight="1">
      <c r="B82" s="175" t="s">
        <v>183</v>
      </c>
      <c r="C82" s="176">
        <v>869</v>
      </c>
      <c r="D82" s="149">
        <v>869</v>
      </c>
    </row>
    <row r="83" spans="2:4" ht="18" customHeight="1">
      <c r="B83" s="175" t="s">
        <v>184</v>
      </c>
      <c r="C83" s="176">
        <v>183</v>
      </c>
      <c r="D83" s="149"/>
    </row>
    <row r="84" spans="2:4" ht="18" customHeight="1">
      <c r="B84" s="175" t="s">
        <v>234</v>
      </c>
      <c r="C84" s="176">
        <v>101</v>
      </c>
      <c r="D84" s="149"/>
    </row>
    <row r="85" spans="2:4" ht="18" customHeight="1">
      <c r="B85" s="175" t="s">
        <v>235</v>
      </c>
      <c r="C85" s="176">
        <v>721</v>
      </c>
      <c r="D85" s="149">
        <v>45</v>
      </c>
    </row>
    <row r="86" spans="2:4" ht="18" customHeight="1">
      <c r="B86" s="172" t="s">
        <v>236</v>
      </c>
      <c r="C86" s="176">
        <v>2459</v>
      </c>
      <c r="D86" s="149">
        <v>1273</v>
      </c>
    </row>
    <row r="87" spans="2:4" ht="18" customHeight="1">
      <c r="B87" s="175" t="s">
        <v>183</v>
      </c>
      <c r="C87" s="176">
        <v>1059</v>
      </c>
      <c r="D87" s="149">
        <v>1059</v>
      </c>
    </row>
    <row r="88" spans="2:4" ht="18" customHeight="1">
      <c r="B88" s="175" t="s">
        <v>184</v>
      </c>
      <c r="C88" s="176">
        <v>401</v>
      </c>
      <c r="D88" s="149"/>
    </row>
    <row r="89" spans="2:4" ht="18" customHeight="1">
      <c r="B89" s="175" t="s">
        <v>237</v>
      </c>
      <c r="C89" s="176">
        <v>59</v>
      </c>
      <c r="D89" s="149"/>
    </row>
    <row r="90" spans="2:4" ht="18" customHeight="1">
      <c r="B90" s="175" t="s">
        <v>238</v>
      </c>
      <c r="C90" s="176">
        <v>656</v>
      </c>
      <c r="D90" s="149"/>
    </row>
    <row r="91" spans="2:4" ht="18" customHeight="1">
      <c r="B91" s="175" t="s">
        <v>191</v>
      </c>
      <c r="C91" s="176">
        <v>284</v>
      </c>
      <c r="D91" s="149">
        <v>214</v>
      </c>
    </row>
    <row r="92" spans="2:4" ht="18" customHeight="1">
      <c r="B92" s="172" t="s">
        <v>239</v>
      </c>
      <c r="C92" s="176">
        <v>3182</v>
      </c>
      <c r="D92" s="149">
        <v>1232</v>
      </c>
    </row>
    <row r="93" spans="2:4" ht="18" customHeight="1">
      <c r="B93" s="175" t="s">
        <v>183</v>
      </c>
      <c r="C93" s="176">
        <v>692</v>
      </c>
      <c r="D93" s="149">
        <v>692</v>
      </c>
    </row>
    <row r="94" spans="2:4" ht="18" customHeight="1">
      <c r="B94" s="175" t="s">
        <v>184</v>
      </c>
      <c r="C94" s="176">
        <v>708</v>
      </c>
      <c r="D94" s="149"/>
    </row>
    <row r="95" spans="2:4" ht="18" customHeight="1">
      <c r="B95" s="175" t="s">
        <v>191</v>
      </c>
      <c r="C95" s="176">
        <v>369</v>
      </c>
      <c r="D95" s="149">
        <v>362</v>
      </c>
    </row>
    <row r="96" spans="2:4" ht="18" customHeight="1">
      <c r="B96" s="175" t="s">
        <v>240</v>
      </c>
      <c r="C96" s="176">
        <v>1413</v>
      </c>
      <c r="D96" s="149">
        <v>178</v>
      </c>
    </row>
    <row r="97" spans="2:4" ht="18" customHeight="1">
      <c r="B97" s="172" t="s">
        <v>241</v>
      </c>
      <c r="C97" s="176">
        <v>4000</v>
      </c>
      <c r="D97" s="149">
        <v>682</v>
      </c>
    </row>
    <row r="98" spans="2:4" ht="18" customHeight="1">
      <c r="B98" s="175" t="s">
        <v>183</v>
      </c>
      <c r="C98" s="176">
        <v>643</v>
      </c>
      <c r="D98" s="149">
        <v>643</v>
      </c>
    </row>
    <row r="99" spans="2:4" ht="18" customHeight="1">
      <c r="B99" s="175" t="s">
        <v>184</v>
      </c>
      <c r="C99" s="176">
        <v>2772</v>
      </c>
      <c r="D99" s="149"/>
    </row>
    <row r="100" spans="2:4" ht="18" customHeight="1">
      <c r="B100" s="175" t="s">
        <v>242</v>
      </c>
      <c r="C100" s="176">
        <v>585</v>
      </c>
      <c r="D100" s="149">
        <v>39</v>
      </c>
    </row>
    <row r="101" spans="2:4" ht="18" customHeight="1">
      <c r="B101" s="172" t="s">
        <v>243</v>
      </c>
      <c r="C101" s="176">
        <v>966</v>
      </c>
      <c r="D101" s="149">
        <v>197</v>
      </c>
    </row>
    <row r="102" spans="2:4" ht="18" customHeight="1">
      <c r="B102" s="175" t="s">
        <v>183</v>
      </c>
      <c r="C102" s="176">
        <v>197</v>
      </c>
      <c r="D102" s="149">
        <v>197</v>
      </c>
    </row>
    <row r="103" spans="2:4" ht="18" customHeight="1">
      <c r="B103" s="175" t="s">
        <v>184</v>
      </c>
      <c r="C103" s="176">
        <v>118</v>
      </c>
      <c r="D103" s="149"/>
    </row>
    <row r="104" spans="2:4" ht="18" customHeight="1">
      <c r="B104" s="175" t="s">
        <v>244</v>
      </c>
      <c r="C104" s="176">
        <v>52</v>
      </c>
      <c r="D104" s="149"/>
    </row>
    <row r="105" spans="2:4" ht="18" customHeight="1">
      <c r="B105" s="175" t="s">
        <v>245</v>
      </c>
      <c r="C105" s="176">
        <v>599</v>
      </c>
      <c r="D105" s="149"/>
    </row>
    <row r="106" spans="2:4" ht="18" customHeight="1">
      <c r="B106" s="172" t="s">
        <v>246</v>
      </c>
      <c r="C106" s="176">
        <v>2920</v>
      </c>
      <c r="D106" s="149">
        <v>1552</v>
      </c>
    </row>
    <row r="107" spans="2:4" ht="18" customHeight="1">
      <c r="B107" s="175" t="s">
        <v>183</v>
      </c>
      <c r="C107" s="176">
        <v>1187</v>
      </c>
      <c r="D107" s="149">
        <v>1187</v>
      </c>
    </row>
    <row r="108" spans="2:4" ht="18" customHeight="1">
      <c r="B108" s="175" t="s">
        <v>184</v>
      </c>
      <c r="C108" s="176">
        <v>951</v>
      </c>
      <c r="D108" s="149"/>
    </row>
    <row r="109" spans="2:4" ht="18" customHeight="1">
      <c r="B109" s="175" t="s">
        <v>191</v>
      </c>
      <c r="C109" s="176">
        <v>195</v>
      </c>
      <c r="D109" s="149">
        <v>195</v>
      </c>
    </row>
    <row r="110" spans="2:4" ht="18" customHeight="1">
      <c r="B110" s="175" t="s">
        <v>247</v>
      </c>
      <c r="C110" s="176">
        <v>587</v>
      </c>
      <c r="D110" s="149">
        <v>170</v>
      </c>
    </row>
    <row r="111" spans="2:4" ht="18" customHeight="1">
      <c r="B111" s="172" t="s">
        <v>248</v>
      </c>
      <c r="C111" s="176">
        <v>1286</v>
      </c>
      <c r="D111" s="149">
        <v>71</v>
      </c>
    </row>
    <row r="112" spans="2:4" ht="18" customHeight="1">
      <c r="B112" s="175" t="s">
        <v>249</v>
      </c>
      <c r="C112" s="176">
        <v>1286</v>
      </c>
      <c r="D112" s="149">
        <v>71</v>
      </c>
    </row>
    <row r="113" spans="2:4" ht="18" customHeight="1">
      <c r="B113" s="172" t="s">
        <v>250</v>
      </c>
      <c r="C113" s="176">
        <v>20</v>
      </c>
      <c r="D113" s="149"/>
    </row>
    <row r="114" spans="2:4" ht="18" customHeight="1">
      <c r="B114" s="175" t="s">
        <v>251</v>
      </c>
      <c r="C114" s="176">
        <v>20</v>
      </c>
      <c r="D114" s="149"/>
    </row>
    <row r="115" spans="2:4" ht="18" customHeight="1">
      <c r="B115" s="172" t="s">
        <v>252</v>
      </c>
      <c r="C115" s="176">
        <v>904</v>
      </c>
      <c r="D115" s="149">
        <v>418</v>
      </c>
    </row>
    <row r="116" spans="2:4" ht="18" customHeight="1">
      <c r="B116" s="172" t="s">
        <v>253</v>
      </c>
      <c r="C116" s="176">
        <v>874</v>
      </c>
      <c r="D116" s="149">
        <v>418</v>
      </c>
    </row>
    <row r="117" spans="2:4" ht="18" customHeight="1">
      <c r="B117" s="175" t="s">
        <v>254</v>
      </c>
      <c r="C117" s="176">
        <v>67</v>
      </c>
      <c r="D117" s="149"/>
    </row>
    <row r="118" spans="2:4" ht="18" customHeight="1">
      <c r="B118" s="175" t="s">
        <v>255</v>
      </c>
      <c r="C118" s="176">
        <v>295</v>
      </c>
      <c r="D118" s="149">
        <v>156</v>
      </c>
    </row>
    <row r="119" spans="2:4" ht="18" customHeight="1">
      <c r="B119" s="175" t="s">
        <v>256</v>
      </c>
      <c r="C119" s="176">
        <v>17</v>
      </c>
      <c r="D119" s="149"/>
    </row>
    <row r="120" spans="2:4" ht="18" customHeight="1">
      <c r="B120" s="175" t="s">
        <v>257</v>
      </c>
      <c r="C120" s="176">
        <v>495</v>
      </c>
      <c r="D120" s="149">
        <v>262</v>
      </c>
    </row>
    <row r="121" spans="2:4" ht="18" customHeight="1">
      <c r="B121" s="172" t="s">
        <v>258</v>
      </c>
      <c r="C121" s="176">
        <v>30</v>
      </c>
      <c r="D121" s="149"/>
    </row>
    <row r="122" spans="2:4" ht="18" customHeight="1">
      <c r="B122" s="175" t="s">
        <v>259</v>
      </c>
      <c r="C122" s="176">
        <v>30</v>
      </c>
      <c r="D122" s="149"/>
    </row>
    <row r="123" spans="2:4" ht="18" customHeight="1">
      <c r="B123" s="172" t="s">
        <v>260</v>
      </c>
      <c r="C123" s="176">
        <v>29915</v>
      </c>
      <c r="D123" s="149">
        <v>9364</v>
      </c>
    </row>
    <row r="124" spans="2:4" ht="18" customHeight="1">
      <c r="B124" s="172" t="s">
        <v>261</v>
      </c>
      <c r="C124" s="176">
        <v>5</v>
      </c>
      <c r="D124" s="149"/>
    </row>
    <row r="125" spans="2:4" ht="18" customHeight="1">
      <c r="B125" s="175" t="s">
        <v>262</v>
      </c>
      <c r="C125" s="176">
        <v>5</v>
      </c>
      <c r="D125" s="149"/>
    </row>
    <row r="126" spans="2:4" ht="18" customHeight="1">
      <c r="B126" s="172" t="s">
        <v>263</v>
      </c>
      <c r="C126" s="176">
        <v>13513</v>
      </c>
      <c r="D126" s="149"/>
    </row>
    <row r="127" spans="2:4" ht="18" customHeight="1">
      <c r="B127" s="175" t="s">
        <v>183</v>
      </c>
      <c r="C127" s="176">
        <v>10420</v>
      </c>
      <c r="D127" s="149"/>
    </row>
    <row r="128" spans="2:4" ht="18" customHeight="1">
      <c r="B128" s="175" t="s">
        <v>184</v>
      </c>
      <c r="C128" s="176">
        <v>270</v>
      </c>
      <c r="D128" s="149"/>
    </row>
    <row r="129" spans="2:4" ht="18" customHeight="1">
      <c r="B129" s="175" t="s">
        <v>237</v>
      </c>
      <c r="C129" s="176">
        <v>1930</v>
      </c>
      <c r="D129" s="149"/>
    </row>
    <row r="130" spans="2:4" ht="18" customHeight="1">
      <c r="B130" s="175" t="s">
        <v>264</v>
      </c>
      <c r="C130" s="176">
        <v>893</v>
      </c>
      <c r="D130" s="149"/>
    </row>
    <row r="131" spans="2:4" ht="18" customHeight="1">
      <c r="B131" s="172" t="s">
        <v>265</v>
      </c>
      <c r="C131" s="176">
        <v>3720</v>
      </c>
      <c r="D131" s="149">
        <v>2590</v>
      </c>
    </row>
    <row r="132" spans="2:4" ht="18" customHeight="1">
      <c r="B132" s="175" t="s">
        <v>183</v>
      </c>
      <c r="C132" s="176">
        <v>2498</v>
      </c>
      <c r="D132" s="149">
        <v>2498</v>
      </c>
    </row>
    <row r="133" spans="2:4" ht="18" customHeight="1">
      <c r="B133" s="175" t="s">
        <v>184</v>
      </c>
      <c r="C133" s="176">
        <v>519</v>
      </c>
      <c r="D133" s="149">
        <v>92</v>
      </c>
    </row>
    <row r="134" spans="2:4" ht="18" customHeight="1">
      <c r="B134" s="175" t="s">
        <v>266</v>
      </c>
      <c r="C134" s="176">
        <v>10</v>
      </c>
      <c r="D134" s="149"/>
    </row>
    <row r="135" spans="2:4" ht="18" customHeight="1">
      <c r="B135" s="175" t="s">
        <v>267</v>
      </c>
      <c r="C135" s="176">
        <v>693</v>
      </c>
      <c r="D135" s="149"/>
    </row>
    <row r="136" spans="2:4" ht="18" customHeight="1">
      <c r="B136" s="172" t="s">
        <v>268</v>
      </c>
      <c r="C136" s="176">
        <v>6493</v>
      </c>
      <c r="D136" s="149">
        <v>4370</v>
      </c>
    </row>
    <row r="137" spans="2:4" ht="18" customHeight="1">
      <c r="B137" s="175" t="s">
        <v>183</v>
      </c>
      <c r="C137" s="176">
        <v>4370</v>
      </c>
      <c r="D137" s="149">
        <v>4370</v>
      </c>
    </row>
    <row r="138" spans="2:4" ht="18" customHeight="1">
      <c r="B138" s="175" t="s">
        <v>184</v>
      </c>
      <c r="C138" s="176">
        <v>2123</v>
      </c>
      <c r="D138" s="149"/>
    </row>
    <row r="139" spans="2:4" ht="18" customHeight="1">
      <c r="B139" s="172" t="s">
        <v>269</v>
      </c>
      <c r="C139" s="176">
        <v>2819</v>
      </c>
      <c r="D139" s="149">
        <v>1635</v>
      </c>
    </row>
    <row r="140" spans="2:4" ht="18" customHeight="1">
      <c r="B140" s="175" t="s">
        <v>183</v>
      </c>
      <c r="C140" s="176">
        <v>1635</v>
      </c>
      <c r="D140" s="149">
        <v>1635</v>
      </c>
    </row>
    <row r="141" spans="2:4" ht="18" customHeight="1">
      <c r="B141" s="175" t="s">
        <v>270</v>
      </c>
      <c r="C141" s="176">
        <v>288</v>
      </c>
      <c r="D141" s="149"/>
    </row>
    <row r="142" spans="2:4" ht="18" customHeight="1">
      <c r="B142" s="175" t="s">
        <v>271</v>
      </c>
      <c r="C142" s="176">
        <v>193</v>
      </c>
      <c r="D142" s="149"/>
    </row>
    <row r="143" spans="2:4" ht="18" customHeight="1">
      <c r="B143" s="175" t="s">
        <v>272</v>
      </c>
      <c r="C143" s="176">
        <v>198</v>
      </c>
      <c r="D143" s="149"/>
    </row>
    <row r="144" spans="2:4" ht="18" customHeight="1">
      <c r="B144" s="175" t="s">
        <v>273</v>
      </c>
      <c r="C144" s="176">
        <v>455</v>
      </c>
      <c r="D144" s="149"/>
    </row>
    <row r="145" spans="2:4" ht="18" customHeight="1">
      <c r="B145" s="175" t="s">
        <v>274</v>
      </c>
      <c r="C145" s="176">
        <v>25</v>
      </c>
      <c r="D145" s="149"/>
    </row>
    <row r="146" spans="2:4" ht="18" customHeight="1">
      <c r="B146" s="175" t="s">
        <v>275</v>
      </c>
      <c r="C146" s="176">
        <v>25</v>
      </c>
      <c r="D146" s="149"/>
    </row>
    <row r="147" spans="2:4" ht="18" customHeight="1">
      <c r="B147" s="172" t="s">
        <v>276</v>
      </c>
      <c r="C147" s="176">
        <v>3365</v>
      </c>
      <c r="D147" s="149">
        <v>769</v>
      </c>
    </row>
    <row r="148" spans="2:4" ht="18" customHeight="1">
      <c r="B148" s="175" t="s">
        <v>277</v>
      </c>
      <c r="C148" s="176">
        <v>3365</v>
      </c>
      <c r="D148" s="149">
        <v>769</v>
      </c>
    </row>
    <row r="149" spans="2:4" ht="18" customHeight="1">
      <c r="B149" s="172" t="s">
        <v>278</v>
      </c>
      <c r="C149" s="176">
        <v>155677</v>
      </c>
      <c r="D149" s="149">
        <v>115190</v>
      </c>
    </row>
    <row r="150" spans="2:4" ht="18" customHeight="1">
      <c r="B150" s="172" t="s">
        <v>279</v>
      </c>
      <c r="C150" s="176">
        <v>3382</v>
      </c>
      <c r="D150" s="149">
        <v>456</v>
      </c>
    </row>
    <row r="151" spans="2:4" ht="18" customHeight="1">
      <c r="B151" s="175" t="s">
        <v>183</v>
      </c>
      <c r="C151" s="176">
        <v>419</v>
      </c>
      <c r="D151" s="149">
        <v>419</v>
      </c>
    </row>
    <row r="152" spans="2:4" ht="18" customHeight="1">
      <c r="B152" s="175" t="s">
        <v>184</v>
      </c>
      <c r="C152" s="176">
        <v>1970</v>
      </c>
      <c r="D152" s="149">
        <v>37</v>
      </c>
    </row>
    <row r="153" spans="2:4" ht="18" customHeight="1">
      <c r="B153" s="175" t="s">
        <v>280</v>
      </c>
      <c r="C153" s="176">
        <v>993</v>
      </c>
      <c r="D153" s="149"/>
    </row>
    <row r="154" spans="2:4" ht="18" customHeight="1">
      <c r="B154" s="172" t="s">
        <v>281</v>
      </c>
      <c r="C154" s="176">
        <v>141206</v>
      </c>
      <c r="D154" s="149">
        <v>106457</v>
      </c>
    </row>
    <row r="155" spans="2:4" ht="18" customHeight="1">
      <c r="B155" s="175" t="s">
        <v>282</v>
      </c>
      <c r="C155" s="176">
        <v>24972</v>
      </c>
      <c r="D155" s="149">
        <v>18158</v>
      </c>
    </row>
    <row r="156" spans="2:4" ht="18" customHeight="1">
      <c r="B156" s="175" t="s">
        <v>283</v>
      </c>
      <c r="C156" s="176">
        <v>70801</v>
      </c>
      <c r="D156" s="149">
        <v>54904</v>
      </c>
    </row>
    <row r="157" spans="2:4" ht="18" customHeight="1">
      <c r="B157" s="175" t="s">
        <v>284</v>
      </c>
      <c r="C157" s="176">
        <v>35190</v>
      </c>
      <c r="D157" s="149">
        <v>26118</v>
      </c>
    </row>
    <row r="158" spans="2:4" ht="18" customHeight="1">
      <c r="B158" s="175" t="s">
        <v>285</v>
      </c>
      <c r="C158" s="176">
        <v>8156</v>
      </c>
      <c r="D158" s="149">
        <v>7277</v>
      </c>
    </row>
    <row r="159" spans="2:4" ht="18" customHeight="1">
      <c r="B159" s="175" t="s">
        <v>286</v>
      </c>
      <c r="C159" s="176">
        <v>2087</v>
      </c>
      <c r="D159" s="149"/>
    </row>
    <row r="160" spans="2:4" ht="18" customHeight="1">
      <c r="B160" s="172" t="s">
        <v>287</v>
      </c>
      <c r="C160" s="176">
        <v>5854</v>
      </c>
      <c r="D160" s="149">
        <v>5653</v>
      </c>
    </row>
    <row r="161" spans="2:4" ht="18" customHeight="1">
      <c r="B161" s="175" t="s">
        <v>288</v>
      </c>
      <c r="C161" s="176">
        <v>5854</v>
      </c>
      <c r="D161" s="149">
        <v>5653</v>
      </c>
    </row>
    <row r="162" spans="2:4" ht="18" customHeight="1">
      <c r="B162" s="172" t="s">
        <v>289</v>
      </c>
      <c r="C162" s="176">
        <v>864</v>
      </c>
      <c r="D162" s="149">
        <v>785</v>
      </c>
    </row>
    <row r="163" spans="2:4" ht="18" customHeight="1">
      <c r="B163" s="175" t="s">
        <v>290</v>
      </c>
      <c r="C163" s="176">
        <v>23</v>
      </c>
      <c r="D163" s="149"/>
    </row>
    <row r="164" spans="2:4" ht="18" customHeight="1">
      <c r="B164" s="175" t="s">
        <v>291</v>
      </c>
      <c r="C164" s="176">
        <v>841</v>
      </c>
      <c r="D164" s="149">
        <v>785</v>
      </c>
    </row>
    <row r="165" spans="2:4" ht="18" customHeight="1">
      <c r="B165" s="172" t="s">
        <v>292</v>
      </c>
      <c r="C165" s="176">
        <v>845</v>
      </c>
      <c r="D165" s="149">
        <v>845</v>
      </c>
    </row>
    <row r="166" spans="2:4" ht="18" customHeight="1">
      <c r="B166" s="175" t="s">
        <v>293</v>
      </c>
      <c r="C166" s="176">
        <v>845</v>
      </c>
      <c r="D166" s="149">
        <v>845</v>
      </c>
    </row>
    <row r="167" spans="2:4" ht="18" customHeight="1">
      <c r="B167" s="172" t="s">
        <v>294</v>
      </c>
      <c r="C167" s="176">
        <v>3526</v>
      </c>
      <c r="D167" s="149">
        <v>994</v>
      </c>
    </row>
    <row r="168" spans="2:4" ht="18" customHeight="1">
      <c r="B168" s="175" t="s">
        <v>295</v>
      </c>
      <c r="C168" s="176">
        <v>3526</v>
      </c>
      <c r="D168" s="149">
        <v>994</v>
      </c>
    </row>
    <row r="169" spans="2:4" ht="18" customHeight="1">
      <c r="B169" s="172" t="s">
        <v>296</v>
      </c>
      <c r="C169" s="176">
        <v>19994</v>
      </c>
      <c r="D169" s="149">
        <v>116</v>
      </c>
    </row>
    <row r="170" spans="2:4" ht="18" customHeight="1">
      <c r="B170" s="172" t="s">
        <v>297</v>
      </c>
      <c r="C170" s="176">
        <v>1225</v>
      </c>
      <c r="D170" s="149">
        <v>116</v>
      </c>
    </row>
    <row r="171" spans="2:4" ht="18" customHeight="1">
      <c r="B171" s="175" t="s">
        <v>183</v>
      </c>
      <c r="C171" s="176">
        <v>141</v>
      </c>
      <c r="D171" s="149">
        <v>116</v>
      </c>
    </row>
    <row r="172" spans="2:4" ht="18" customHeight="1">
      <c r="B172" s="175" t="s">
        <v>184</v>
      </c>
      <c r="C172" s="176">
        <v>1084</v>
      </c>
      <c r="D172" s="149"/>
    </row>
    <row r="173" spans="2:4" ht="18" customHeight="1">
      <c r="B173" s="172" t="s">
        <v>298</v>
      </c>
      <c r="C173" s="176">
        <v>18140</v>
      </c>
      <c r="D173" s="149"/>
    </row>
    <row r="174" spans="2:4" ht="18" customHeight="1">
      <c r="B174" s="175" t="s">
        <v>299</v>
      </c>
      <c r="C174" s="176">
        <v>2000</v>
      </c>
      <c r="D174" s="149"/>
    </row>
    <row r="175" spans="2:4" ht="18" customHeight="1">
      <c r="B175" s="175" t="s">
        <v>300</v>
      </c>
      <c r="C175" s="176">
        <v>16140</v>
      </c>
      <c r="D175" s="149"/>
    </row>
    <row r="176" spans="2:4" ht="18" customHeight="1">
      <c r="B176" s="172" t="s">
        <v>301</v>
      </c>
      <c r="C176" s="176">
        <v>500</v>
      </c>
      <c r="D176" s="149"/>
    </row>
    <row r="177" spans="2:4" ht="18" customHeight="1">
      <c r="B177" s="175" t="s">
        <v>302</v>
      </c>
      <c r="C177" s="176">
        <v>500</v>
      </c>
      <c r="D177" s="149"/>
    </row>
    <row r="178" spans="2:4" ht="18" customHeight="1">
      <c r="B178" s="172" t="s">
        <v>303</v>
      </c>
      <c r="C178" s="176">
        <v>9</v>
      </c>
      <c r="D178" s="149"/>
    </row>
    <row r="179" spans="2:4" ht="18" customHeight="1">
      <c r="B179" s="175" t="s">
        <v>304</v>
      </c>
      <c r="C179" s="176">
        <v>9</v>
      </c>
      <c r="D179" s="149"/>
    </row>
    <row r="180" spans="2:4" ht="18" customHeight="1">
      <c r="B180" s="172" t="s">
        <v>305</v>
      </c>
      <c r="C180" s="176">
        <v>120</v>
      </c>
      <c r="D180" s="149"/>
    </row>
    <row r="181" spans="2:4" ht="18" customHeight="1">
      <c r="B181" s="175" t="s">
        <v>306</v>
      </c>
      <c r="C181" s="176">
        <v>120</v>
      </c>
      <c r="D181" s="149"/>
    </row>
    <row r="182" spans="2:4" ht="18" customHeight="1">
      <c r="B182" s="172" t="s">
        <v>307</v>
      </c>
      <c r="C182" s="176">
        <v>9820</v>
      </c>
      <c r="D182" s="149">
        <v>2881</v>
      </c>
    </row>
    <row r="183" spans="2:4" ht="18" customHeight="1">
      <c r="B183" s="172" t="s">
        <v>308</v>
      </c>
      <c r="C183" s="176">
        <v>6887</v>
      </c>
      <c r="D183" s="149">
        <v>2107</v>
      </c>
    </row>
    <row r="184" spans="2:4" ht="18" customHeight="1">
      <c r="B184" s="175" t="s">
        <v>183</v>
      </c>
      <c r="C184" s="176">
        <v>1365</v>
      </c>
      <c r="D184" s="149">
        <v>1365</v>
      </c>
    </row>
    <row r="185" spans="2:4" ht="18" customHeight="1">
      <c r="B185" s="175" t="s">
        <v>184</v>
      </c>
      <c r="C185" s="176">
        <v>143</v>
      </c>
      <c r="D185" s="149"/>
    </row>
    <row r="186" spans="2:4" ht="18" customHeight="1">
      <c r="B186" s="175" t="s">
        <v>309</v>
      </c>
      <c r="C186" s="176">
        <v>548</v>
      </c>
      <c r="D186" s="149">
        <v>206</v>
      </c>
    </row>
    <row r="187" spans="2:4" ht="18" customHeight="1">
      <c r="B187" s="175" t="s">
        <v>310</v>
      </c>
      <c r="C187" s="176">
        <v>2040</v>
      </c>
      <c r="D187" s="149"/>
    </row>
    <row r="188" spans="2:4" ht="18" customHeight="1">
      <c r="B188" s="175" t="s">
        <v>311</v>
      </c>
      <c r="C188" s="176">
        <v>1090</v>
      </c>
      <c r="D188" s="149">
        <v>299</v>
      </c>
    </row>
    <row r="189" spans="2:4" ht="18" customHeight="1">
      <c r="B189" s="175" t="s">
        <v>312</v>
      </c>
      <c r="C189" s="176">
        <v>177</v>
      </c>
      <c r="D189" s="149">
        <v>172</v>
      </c>
    </row>
    <row r="190" spans="2:4" ht="18" customHeight="1">
      <c r="B190" s="175" t="s">
        <v>313</v>
      </c>
      <c r="C190" s="176">
        <v>280</v>
      </c>
      <c r="D190" s="149"/>
    </row>
    <row r="191" spans="2:4" ht="18" customHeight="1">
      <c r="B191" s="175" t="s">
        <v>314</v>
      </c>
      <c r="C191" s="176">
        <v>5</v>
      </c>
      <c r="D191" s="149"/>
    </row>
    <row r="192" spans="2:4" ht="18" customHeight="1">
      <c r="B192" s="175" t="s">
        <v>315</v>
      </c>
      <c r="C192" s="176">
        <v>1239</v>
      </c>
      <c r="D192" s="149">
        <v>65</v>
      </c>
    </row>
    <row r="193" spans="2:4" ht="18" customHeight="1">
      <c r="B193" s="172" t="s">
        <v>316</v>
      </c>
      <c r="C193" s="176">
        <v>252</v>
      </c>
      <c r="D193" s="149"/>
    </row>
    <row r="194" spans="2:4" ht="18" customHeight="1">
      <c r="B194" s="175" t="s">
        <v>183</v>
      </c>
      <c r="C194" s="176">
        <v>2</v>
      </c>
      <c r="D194" s="149"/>
    </row>
    <row r="195" spans="2:4" ht="18" customHeight="1">
      <c r="B195" s="175" t="s">
        <v>317</v>
      </c>
      <c r="C195" s="176">
        <v>250</v>
      </c>
      <c r="D195" s="149"/>
    </row>
    <row r="196" spans="2:4" ht="18" customHeight="1">
      <c r="B196" s="172" t="s">
        <v>318</v>
      </c>
      <c r="C196" s="176">
        <v>922</v>
      </c>
      <c r="D196" s="149"/>
    </row>
    <row r="197" spans="2:4" ht="18" customHeight="1">
      <c r="B197" s="175" t="s">
        <v>319</v>
      </c>
      <c r="C197" s="176">
        <v>470</v>
      </c>
      <c r="D197" s="149"/>
    </row>
    <row r="198" spans="2:4" ht="18" customHeight="1">
      <c r="B198" s="175" t="s">
        <v>320</v>
      </c>
      <c r="C198" s="176">
        <v>165</v>
      </c>
      <c r="D198" s="149"/>
    </row>
    <row r="199" spans="2:4" ht="18" customHeight="1">
      <c r="B199" s="175" t="s">
        <v>321</v>
      </c>
      <c r="C199" s="176">
        <v>287</v>
      </c>
      <c r="D199" s="149"/>
    </row>
    <row r="200" spans="2:4" ht="18" customHeight="1">
      <c r="B200" s="172" t="s">
        <v>322</v>
      </c>
      <c r="C200" s="176">
        <v>1292</v>
      </c>
      <c r="D200" s="149">
        <v>774</v>
      </c>
    </row>
    <row r="201" spans="2:4" ht="18" customHeight="1">
      <c r="B201" s="175" t="s">
        <v>323</v>
      </c>
      <c r="C201" s="176">
        <v>1292</v>
      </c>
      <c r="D201" s="149">
        <v>774</v>
      </c>
    </row>
    <row r="202" spans="2:4" ht="18" customHeight="1">
      <c r="B202" s="172" t="s">
        <v>324</v>
      </c>
      <c r="C202" s="176">
        <v>467</v>
      </c>
      <c r="D202" s="149"/>
    </row>
    <row r="203" spans="2:4" ht="18" customHeight="1">
      <c r="B203" s="175" t="s">
        <v>325</v>
      </c>
      <c r="C203" s="176">
        <v>467</v>
      </c>
      <c r="D203" s="149"/>
    </row>
    <row r="204" spans="2:4" ht="18" customHeight="1">
      <c r="B204" s="172" t="s">
        <v>326</v>
      </c>
      <c r="C204" s="176">
        <v>46830</v>
      </c>
      <c r="D204" s="149">
        <v>15981</v>
      </c>
    </row>
    <row r="205" spans="2:4" ht="18" customHeight="1">
      <c r="B205" s="172" t="s">
        <v>327</v>
      </c>
      <c r="C205" s="176">
        <v>21252</v>
      </c>
      <c r="D205" s="149">
        <v>3802</v>
      </c>
    </row>
    <row r="206" spans="2:4" ht="18" customHeight="1">
      <c r="B206" s="175" t="s">
        <v>183</v>
      </c>
      <c r="C206" s="176">
        <v>2318</v>
      </c>
      <c r="D206" s="149">
        <v>2318</v>
      </c>
    </row>
    <row r="207" spans="2:4" ht="18" customHeight="1">
      <c r="B207" s="175" t="s">
        <v>184</v>
      </c>
      <c r="C207" s="176">
        <v>407</v>
      </c>
      <c r="D207" s="149"/>
    </row>
    <row r="208" spans="2:4" ht="18" customHeight="1">
      <c r="B208" s="175" t="s">
        <v>328</v>
      </c>
      <c r="C208" s="176">
        <v>10</v>
      </c>
      <c r="D208" s="149"/>
    </row>
    <row r="209" spans="2:4" ht="18" customHeight="1">
      <c r="B209" s="175" t="s">
        <v>329</v>
      </c>
      <c r="C209" s="176">
        <v>1446</v>
      </c>
      <c r="D209" s="149">
        <v>1233</v>
      </c>
    </row>
    <row r="210" spans="2:4" ht="18" customHeight="1">
      <c r="B210" s="175" t="s">
        <v>330</v>
      </c>
      <c r="C210" s="176">
        <v>540</v>
      </c>
      <c r="D210" s="149"/>
    </row>
    <row r="211" spans="2:4" ht="18" customHeight="1">
      <c r="B211" s="175" t="s">
        <v>331</v>
      </c>
      <c r="C211" s="176">
        <v>281</v>
      </c>
      <c r="D211" s="149">
        <v>251</v>
      </c>
    </row>
    <row r="212" spans="2:4" ht="18" customHeight="1">
      <c r="B212" s="175" t="s">
        <v>332</v>
      </c>
      <c r="C212" s="176">
        <v>11136</v>
      </c>
      <c r="D212" s="149"/>
    </row>
    <row r="213" spans="2:4" ht="18" customHeight="1">
      <c r="B213" s="175" t="s">
        <v>333</v>
      </c>
      <c r="C213" s="176">
        <v>43</v>
      </c>
      <c r="D213" s="149"/>
    </row>
    <row r="214" spans="2:4" ht="18" customHeight="1">
      <c r="B214" s="175" t="s">
        <v>334</v>
      </c>
      <c r="C214" s="176">
        <v>5071</v>
      </c>
      <c r="D214" s="149"/>
    </row>
    <row r="215" spans="2:4" ht="18" customHeight="1">
      <c r="B215" s="172" t="s">
        <v>335</v>
      </c>
      <c r="C215" s="176">
        <v>7152</v>
      </c>
      <c r="D215" s="149">
        <v>1967</v>
      </c>
    </row>
    <row r="216" spans="2:4" ht="18" customHeight="1">
      <c r="B216" s="175" t="s">
        <v>183</v>
      </c>
      <c r="C216" s="176">
        <v>355</v>
      </c>
      <c r="D216" s="149">
        <v>355</v>
      </c>
    </row>
    <row r="217" spans="2:4" ht="18" customHeight="1">
      <c r="B217" s="175" t="s">
        <v>336</v>
      </c>
      <c r="C217" s="176">
        <v>328</v>
      </c>
      <c r="D217" s="149"/>
    </row>
    <row r="218" spans="2:4" ht="18" customHeight="1">
      <c r="B218" s="175" t="s">
        <v>337</v>
      </c>
      <c r="C218" s="176">
        <v>14</v>
      </c>
      <c r="D218" s="149"/>
    </row>
    <row r="219" spans="2:4" ht="18" customHeight="1">
      <c r="B219" s="175" t="s">
        <v>338</v>
      </c>
      <c r="C219" s="176">
        <v>4312</v>
      </c>
      <c r="D219" s="149">
        <v>1576</v>
      </c>
    </row>
    <row r="220" spans="2:4" ht="18" customHeight="1">
      <c r="B220" s="175" t="s">
        <v>339</v>
      </c>
      <c r="C220" s="176">
        <v>2143</v>
      </c>
      <c r="D220" s="149">
        <v>36</v>
      </c>
    </row>
    <row r="221" spans="2:4" ht="18" customHeight="1">
      <c r="B221" s="172" t="s">
        <v>340</v>
      </c>
      <c r="C221" s="176">
        <v>10445</v>
      </c>
      <c r="D221" s="149">
        <v>9474</v>
      </c>
    </row>
    <row r="222" spans="2:4" ht="18" customHeight="1">
      <c r="B222" s="175" t="s">
        <v>341</v>
      </c>
      <c r="C222" s="176">
        <v>887</v>
      </c>
      <c r="D222" s="149">
        <v>887</v>
      </c>
    </row>
    <row r="223" spans="2:4" ht="18" customHeight="1">
      <c r="B223" s="175" t="s">
        <v>342</v>
      </c>
      <c r="C223" s="176">
        <v>1069</v>
      </c>
      <c r="D223" s="149">
        <v>1069</v>
      </c>
    </row>
    <row r="224" spans="2:4" ht="18" customHeight="1">
      <c r="B224" s="175" t="s">
        <v>343</v>
      </c>
      <c r="C224" s="176">
        <v>956</v>
      </c>
      <c r="D224" s="149"/>
    </row>
    <row r="225" spans="2:4" ht="18" customHeight="1">
      <c r="B225" s="175" t="s">
        <v>344</v>
      </c>
      <c r="C225" s="176">
        <v>7418</v>
      </c>
      <c r="D225" s="149">
        <v>7418</v>
      </c>
    </row>
    <row r="226" spans="2:4" ht="18" customHeight="1">
      <c r="B226" s="175" t="s">
        <v>345</v>
      </c>
      <c r="C226" s="176">
        <v>100</v>
      </c>
      <c r="D226" s="149">
        <v>100</v>
      </c>
    </row>
    <row r="227" spans="2:4" ht="18" customHeight="1">
      <c r="B227" s="175" t="s">
        <v>346</v>
      </c>
      <c r="C227" s="176">
        <v>15</v>
      </c>
      <c r="D227" s="149"/>
    </row>
    <row r="228" spans="2:4" ht="18" customHeight="1">
      <c r="B228" s="172" t="s">
        <v>347</v>
      </c>
      <c r="C228" s="176">
        <v>120</v>
      </c>
      <c r="D228" s="149"/>
    </row>
    <row r="229" spans="2:4" ht="18" customHeight="1">
      <c r="B229" s="175" t="s">
        <v>348</v>
      </c>
      <c r="C229" s="176">
        <v>120</v>
      </c>
      <c r="D229" s="149"/>
    </row>
    <row r="230" spans="2:4" ht="18" customHeight="1">
      <c r="B230" s="172" t="s">
        <v>349</v>
      </c>
      <c r="C230" s="176">
        <v>1754</v>
      </c>
      <c r="D230" s="149">
        <v>4</v>
      </c>
    </row>
    <row r="231" spans="2:4" ht="18" customHeight="1">
      <c r="B231" s="175" t="s">
        <v>350</v>
      </c>
      <c r="C231" s="176">
        <v>101</v>
      </c>
      <c r="D231" s="149">
        <v>4</v>
      </c>
    </row>
    <row r="232" spans="2:4" ht="18" customHeight="1">
      <c r="B232" s="175" t="s">
        <v>351</v>
      </c>
      <c r="C232" s="176">
        <v>230</v>
      </c>
      <c r="D232" s="149"/>
    </row>
    <row r="233" spans="2:4" ht="18" customHeight="1">
      <c r="B233" s="175" t="s">
        <v>352</v>
      </c>
      <c r="C233" s="176">
        <v>179</v>
      </c>
      <c r="D233" s="149"/>
    </row>
    <row r="234" spans="2:4" ht="18" customHeight="1">
      <c r="B234" s="175" t="s">
        <v>353</v>
      </c>
      <c r="C234" s="176">
        <v>31</v>
      </c>
      <c r="D234" s="149"/>
    </row>
    <row r="235" spans="2:4" ht="18" customHeight="1">
      <c r="B235" s="175" t="s">
        <v>354</v>
      </c>
      <c r="C235" s="176">
        <v>297</v>
      </c>
      <c r="D235" s="149"/>
    </row>
    <row r="236" spans="2:4" ht="18" customHeight="1">
      <c r="B236" s="175" t="s">
        <v>355</v>
      </c>
      <c r="C236" s="176">
        <v>111</v>
      </c>
      <c r="D236" s="149"/>
    </row>
    <row r="237" spans="2:4" ht="18" customHeight="1">
      <c r="B237" s="175" t="s">
        <v>356</v>
      </c>
      <c r="C237" s="176">
        <v>805</v>
      </c>
      <c r="D237" s="149"/>
    </row>
    <row r="238" spans="2:4" ht="18" customHeight="1">
      <c r="B238" s="172" t="s">
        <v>357</v>
      </c>
      <c r="C238" s="176">
        <v>438</v>
      </c>
      <c r="D238" s="149"/>
    </row>
    <row r="239" spans="2:4" ht="18" customHeight="1">
      <c r="B239" s="175" t="s">
        <v>358</v>
      </c>
      <c r="C239" s="176">
        <v>420</v>
      </c>
      <c r="D239" s="149"/>
    </row>
    <row r="240" spans="2:4" ht="18" customHeight="1">
      <c r="B240" s="175" t="s">
        <v>359</v>
      </c>
      <c r="C240" s="176">
        <v>18</v>
      </c>
      <c r="D240" s="149"/>
    </row>
    <row r="241" spans="2:4" ht="18" customHeight="1">
      <c r="B241" s="172" t="s">
        <v>360</v>
      </c>
      <c r="C241" s="176">
        <v>2215</v>
      </c>
      <c r="D241" s="149">
        <v>202</v>
      </c>
    </row>
    <row r="242" spans="2:4" ht="18" customHeight="1">
      <c r="B242" s="175" t="s">
        <v>361</v>
      </c>
      <c r="C242" s="176">
        <v>1657</v>
      </c>
      <c r="D242" s="149"/>
    </row>
    <row r="243" spans="2:4" ht="18" customHeight="1">
      <c r="B243" s="175" t="s">
        <v>362</v>
      </c>
      <c r="C243" s="176">
        <v>200</v>
      </c>
      <c r="D243" s="149">
        <v>127</v>
      </c>
    </row>
    <row r="244" spans="2:4" ht="18" customHeight="1">
      <c r="B244" s="175" t="s">
        <v>363</v>
      </c>
      <c r="C244" s="176">
        <v>81</v>
      </c>
      <c r="D244" s="149">
        <v>75</v>
      </c>
    </row>
    <row r="245" spans="2:4" ht="18" customHeight="1">
      <c r="B245" s="175" t="s">
        <v>364</v>
      </c>
      <c r="C245" s="176">
        <v>277</v>
      </c>
      <c r="D245" s="149"/>
    </row>
    <row r="246" spans="2:4" ht="18" customHeight="1">
      <c r="B246" s="172" t="s">
        <v>365</v>
      </c>
      <c r="C246" s="176">
        <v>1700</v>
      </c>
      <c r="D246" s="149">
        <v>269</v>
      </c>
    </row>
    <row r="247" spans="2:4" ht="18" customHeight="1">
      <c r="B247" s="175" t="s">
        <v>183</v>
      </c>
      <c r="C247" s="176">
        <v>161</v>
      </c>
      <c r="D247" s="149">
        <v>161</v>
      </c>
    </row>
    <row r="248" spans="2:4" ht="18" customHeight="1">
      <c r="B248" s="175" t="s">
        <v>184</v>
      </c>
      <c r="C248" s="176">
        <v>23</v>
      </c>
      <c r="D248" s="149"/>
    </row>
    <row r="249" spans="2:4" ht="18" customHeight="1">
      <c r="B249" s="175" t="s">
        <v>366</v>
      </c>
      <c r="C249" s="176">
        <v>359</v>
      </c>
      <c r="D249" s="149"/>
    </row>
    <row r="250" spans="2:4" ht="18" customHeight="1">
      <c r="B250" s="175" t="s">
        <v>367</v>
      </c>
      <c r="C250" s="176">
        <v>783</v>
      </c>
      <c r="D250" s="149">
        <v>34</v>
      </c>
    </row>
    <row r="251" spans="2:4" ht="18" customHeight="1">
      <c r="B251" s="175" t="s">
        <v>368</v>
      </c>
      <c r="C251" s="176">
        <v>8</v>
      </c>
      <c r="D251" s="149"/>
    </row>
    <row r="252" spans="2:4" ht="18" customHeight="1">
      <c r="B252" s="175" t="s">
        <v>369</v>
      </c>
      <c r="C252" s="176">
        <v>75</v>
      </c>
      <c r="D252" s="149"/>
    </row>
    <row r="253" spans="2:4" ht="18" customHeight="1">
      <c r="B253" s="175" t="s">
        <v>370</v>
      </c>
      <c r="C253" s="176">
        <v>291</v>
      </c>
      <c r="D253" s="149">
        <v>74</v>
      </c>
    </row>
    <row r="254" spans="2:4" ht="18" customHeight="1">
      <c r="B254" s="172" t="s">
        <v>371</v>
      </c>
      <c r="C254" s="176">
        <v>232</v>
      </c>
      <c r="D254" s="149">
        <v>148</v>
      </c>
    </row>
    <row r="255" spans="2:4" ht="18" customHeight="1">
      <c r="B255" s="175" t="s">
        <v>183</v>
      </c>
      <c r="C255" s="176">
        <v>148</v>
      </c>
      <c r="D255" s="149">
        <v>148</v>
      </c>
    </row>
    <row r="256" spans="2:4" ht="18" customHeight="1">
      <c r="B256" s="175" t="s">
        <v>184</v>
      </c>
      <c r="C256" s="176">
        <v>2</v>
      </c>
      <c r="D256" s="149"/>
    </row>
    <row r="257" spans="2:4" ht="18" customHeight="1">
      <c r="B257" s="175" t="s">
        <v>372</v>
      </c>
      <c r="C257" s="176">
        <v>82</v>
      </c>
      <c r="D257" s="149"/>
    </row>
    <row r="258" spans="2:4" ht="18" customHeight="1">
      <c r="B258" s="172" t="s">
        <v>373</v>
      </c>
      <c r="C258" s="176">
        <v>547</v>
      </c>
      <c r="D258" s="149"/>
    </row>
    <row r="259" spans="2:4" ht="18" customHeight="1">
      <c r="B259" s="175" t="s">
        <v>374</v>
      </c>
      <c r="C259" s="176">
        <v>200</v>
      </c>
      <c r="D259" s="149"/>
    </row>
    <row r="260" spans="2:4" ht="18" customHeight="1">
      <c r="B260" s="175" t="s">
        <v>375</v>
      </c>
      <c r="C260" s="176">
        <v>347</v>
      </c>
      <c r="D260" s="149"/>
    </row>
    <row r="261" spans="2:4" ht="18" customHeight="1">
      <c r="B261" s="172" t="s">
        <v>376</v>
      </c>
      <c r="C261" s="176">
        <v>165</v>
      </c>
      <c r="D261" s="149"/>
    </row>
    <row r="262" spans="2:4" ht="18" customHeight="1">
      <c r="B262" s="175" t="s">
        <v>377</v>
      </c>
      <c r="C262" s="176">
        <v>165</v>
      </c>
      <c r="D262" s="149"/>
    </row>
    <row r="263" spans="2:4" ht="18" customHeight="1">
      <c r="B263" s="172" t="s">
        <v>378</v>
      </c>
      <c r="C263" s="176">
        <v>27</v>
      </c>
      <c r="D263" s="149"/>
    </row>
    <row r="264" spans="2:4" ht="18" customHeight="1">
      <c r="B264" s="175" t="s">
        <v>379</v>
      </c>
      <c r="C264" s="176">
        <v>27</v>
      </c>
      <c r="D264" s="149"/>
    </row>
    <row r="265" spans="2:4" ht="18" customHeight="1">
      <c r="B265" s="172" t="s">
        <v>380</v>
      </c>
      <c r="C265" s="176">
        <v>103</v>
      </c>
      <c r="D265" s="149"/>
    </row>
    <row r="266" spans="2:4" ht="18" customHeight="1">
      <c r="B266" s="175" t="s">
        <v>381</v>
      </c>
      <c r="C266" s="176">
        <v>103</v>
      </c>
      <c r="D266" s="149"/>
    </row>
    <row r="267" spans="2:4" ht="18" customHeight="1">
      <c r="B267" s="172" t="s">
        <v>382</v>
      </c>
      <c r="C267" s="176">
        <v>477</v>
      </c>
      <c r="D267" s="149">
        <v>115</v>
      </c>
    </row>
    <row r="268" spans="2:4" ht="18" customHeight="1">
      <c r="B268" s="175" t="s">
        <v>183</v>
      </c>
      <c r="C268" s="176">
        <v>58</v>
      </c>
      <c r="D268" s="149">
        <v>58</v>
      </c>
    </row>
    <row r="269" spans="2:4" ht="18" customHeight="1">
      <c r="B269" s="175" t="s">
        <v>184</v>
      </c>
      <c r="C269" s="176">
        <v>26</v>
      </c>
      <c r="D269" s="149"/>
    </row>
    <row r="270" spans="2:4" ht="18" customHeight="1">
      <c r="B270" s="175" t="s">
        <v>383</v>
      </c>
      <c r="C270" s="176">
        <v>128</v>
      </c>
      <c r="D270" s="149"/>
    </row>
    <row r="271" spans="2:4" ht="18" customHeight="1">
      <c r="B271" s="175" t="s">
        <v>384</v>
      </c>
      <c r="C271" s="176">
        <v>4</v>
      </c>
      <c r="D271" s="149"/>
    </row>
    <row r="272" spans="2:4" ht="18" customHeight="1">
      <c r="B272" s="175" t="s">
        <v>191</v>
      </c>
      <c r="C272" s="176">
        <v>57</v>
      </c>
      <c r="D272" s="149">
        <v>57</v>
      </c>
    </row>
    <row r="273" spans="2:4" ht="18" customHeight="1">
      <c r="B273" s="175" t="s">
        <v>385</v>
      </c>
      <c r="C273" s="176">
        <v>204</v>
      </c>
      <c r="D273" s="149"/>
    </row>
    <row r="274" spans="2:4" ht="18" customHeight="1">
      <c r="B274" s="172" t="s">
        <v>386</v>
      </c>
      <c r="C274" s="176">
        <v>203</v>
      </c>
      <c r="D274" s="149"/>
    </row>
    <row r="275" spans="2:4" ht="18" customHeight="1">
      <c r="B275" s="175" t="s">
        <v>387</v>
      </c>
      <c r="C275" s="176">
        <v>203</v>
      </c>
      <c r="D275" s="149"/>
    </row>
    <row r="276" spans="2:4" ht="18" customHeight="1">
      <c r="B276" s="172" t="s">
        <v>388</v>
      </c>
      <c r="C276" s="176">
        <v>29037</v>
      </c>
      <c r="D276" s="149">
        <v>13742</v>
      </c>
    </row>
    <row r="277" spans="2:4" ht="18" customHeight="1">
      <c r="B277" s="172" t="s">
        <v>389</v>
      </c>
      <c r="C277" s="176">
        <v>1918</v>
      </c>
      <c r="D277" s="149">
        <v>322</v>
      </c>
    </row>
    <row r="278" spans="2:4" ht="18" customHeight="1">
      <c r="B278" s="175" t="s">
        <v>183</v>
      </c>
      <c r="C278" s="176">
        <v>295</v>
      </c>
      <c r="D278" s="149">
        <v>295</v>
      </c>
    </row>
    <row r="279" spans="2:4" ht="18" customHeight="1">
      <c r="B279" s="175" t="s">
        <v>184</v>
      </c>
      <c r="C279" s="176">
        <v>1596</v>
      </c>
      <c r="D279" s="149"/>
    </row>
    <row r="280" spans="2:4" ht="18" customHeight="1">
      <c r="B280" s="175" t="s">
        <v>390</v>
      </c>
      <c r="C280" s="176">
        <v>27</v>
      </c>
      <c r="D280" s="149">
        <v>27</v>
      </c>
    </row>
    <row r="281" spans="2:4" ht="18" customHeight="1">
      <c r="B281" s="172" t="s">
        <v>391</v>
      </c>
      <c r="C281" s="176">
        <v>8306</v>
      </c>
      <c r="D281" s="149">
        <v>6613</v>
      </c>
    </row>
    <row r="282" spans="2:4" ht="18" customHeight="1">
      <c r="B282" s="175" t="s">
        <v>392</v>
      </c>
      <c r="C282" s="176">
        <v>6083</v>
      </c>
      <c r="D282" s="149">
        <v>5210</v>
      </c>
    </row>
    <row r="283" spans="2:4" ht="18" customHeight="1">
      <c r="B283" s="175" t="s">
        <v>393</v>
      </c>
      <c r="C283" s="176">
        <v>2156</v>
      </c>
      <c r="D283" s="149">
        <v>1403</v>
      </c>
    </row>
    <row r="284" spans="2:4" ht="18" customHeight="1">
      <c r="B284" s="175" t="s">
        <v>394</v>
      </c>
      <c r="C284" s="176">
        <v>67</v>
      </c>
      <c r="D284" s="149"/>
    </row>
    <row r="285" spans="2:4" ht="18" customHeight="1">
      <c r="B285" s="172" t="s">
        <v>395</v>
      </c>
      <c r="C285" s="176">
        <v>4655</v>
      </c>
      <c r="D285" s="149">
        <v>3107</v>
      </c>
    </row>
    <row r="286" spans="2:4" ht="18" customHeight="1">
      <c r="B286" s="175" t="s">
        <v>396</v>
      </c>
      <c r="C286" s="176">
        <v>724</v>
      </c>
      <c r="D286" s="149">
        <v>598</v>
      </c>
    </row>
    <row r="287" spans="2:4" ht="18" customHeight="1">
      <c r="B287" s="175" t="s">
        <v>397</v>
      </c>
      <c r="C287" s="176">
        <v>1277</v>
      </c>
      <c r="D287" s="149">
        <v>1189</v>
      </c>
    </row>
    <row r="288" spans="2:4" ht="18" customHeight="1">
      <c r="B288" s="175" t="s">
        <v>398</v>
      </c>
      <c r="C288" s="176">
        <v>1579</v>
      </c>
      <c r="D288" s="149">
        <v>1320</v>
      </c>
    </row>
    <row r="289" spans="2:4" ht="18" customHeight="1">
      <c r="B289" s="175" t="s">
        <v>399</v>
      </c>
      <c r="C289" s="176">
        <v>676</v>
      </c>
      <c r="D289" s="149"/>
    </row>
    <row r="290" spans="2:4" ht="18" customHeight="1">
      <c r="B290" s="175" t="s">
        <v>400</v>
      </c>
      <c r="C290" s="176">
        <v>109</v>
      </c>
      <c r="D290" s="149"/>
    </row>
    <row r="291" spans="2:4" ht="18" customHeight="1">
      <c r="B291" s="175" t="s">
        <v>401</v>
      </c>
      <c r="C291" s="176">
        <v>290</v>
      </c>
      <c r="D291" s="149"/>
    </row>
    <row r="292" spans="2:4" ht="18" customHeight="1">
      <c r="B292" s="172" t="s">
        <v>402</v>
      </c>
      <c r="C292" s="176">
        <v>35</v>
      </c>
      <c r="D292" s="149"/>
    </row>
    <row r="293" spans="2:4" ht="18" customHeight="1">
      <c r="B293" s="175" t="s">
        <v>403</v>
      </c>
      <c r="C293" s="176">
        <v>35</v>
      </c>
      <c r="D293" s="149"/>
    </row>
    <row r="294" spans="2:4" ht="18" customHeight="1">
      <c r="B294" s="172" t="s">
        <v>404</v>
      </c>
      <c r="C294" s="176">
        <v>3122</v>
      </c>
      <c r="D294" s="149">
        <v>497</v>
      </c>
    </row>
    <row r="295" spans="2:4" ht="18" customHeight="1">
      <c r="B295" s="175" t="s">
        <v>405</v>
      </c>
      <c r="C295" s="176">
        <v>437</v>
      </c>
      <c r="D295" s="149">
        <v>437</v>
      </c>
    </row>
    <row r="296" spans="2:4" ht="18" customHeight="1">
      <c r="B296" s="175" t="s">
        <v>406</v>
      </c>
      <c r="C296" s="176">
        <v>110</v>
      </c>
      <c r="D296" s="149">
        <v>60</v>
      </c>
    </row>
    <row r="297" spans="2:4" ht="18" customHeight="1">
      <c r="B297" s="175" t="s">
        <v>407</v>
      </c>
      <c r="C297" s="176">
        <v>2575</v>
      </c>
      <c r="D297" s="149"/>
    </row>
    <row r="298" spans="2:4" ht="18" customHeight="1">
      <c r="B298" s="172" t="s">
        <v>408</v>
      </c>
      <c r="C298" s="176">
        <v>3228</v>
      </c>
      <c r="D298" s="149">
        <v>3203</v>
      </c>
    </row>
    <row r="299" spans="2:4" ht="18" customHeight="1">
      <c r="B299" s="175" t="s">
        <v>409</v>
      </c>
      <c r="C299" s="176">
        <v>649</v>
      </c>
      <c r="D299" s="149">
        <v>624</v>
      </c>
    </row>
    <row r="300" spans="2:4" ht="18" customHeight="1">
      <c r="B300" s="175" t="s">
        <v>410</v>
      </c>
      <c r="C300" s="176">
        <v>2195</v>
      </c>
      <c r="D300" s="149">
        <v>2195</v>
      </c>
    </row>
    <row r="301" spans="2:4" ht="18" customHeight="1">
      <c r="B301" s="175" t="s">
        <v>411</v>
      </c>
      <c r="C301" s="176">
        <v>384</v>
      </c>
      <c r="D301" s="149">
        <v>384</v>
      </c>
    </row>
    <row r="302" spans="2:4" ht="18" customHeight="1">
      <c r="B302" s="172" t="s">
        <v>412</v>
      </c>
      <c r="C302" s="176">
        <v>6380</v>
      </c>
      <c r="D302" s="149"/>
    </row>
    <row r="303" spans="2:4" ht="18" customHeight="1">
      <c r="B303" s="175" t="s">
        <v>413</v>
      </c>
      <c r="C303" s="176">
        <v>6380</v>
      </c>
      <c r="D303" s="149"/>
    </row>
    <row r="304" spans="2:4" ht="18" customHeight="1">
      <c r="B304" s="172" t="s">
        <v>414</v>
      </c>
      <c r="C304" s="176">
        <v>5</v>
      </c>
      <c r="D304" s="149"/>
    </row>
    <row r="305" spans="2:4" ht="18" customHeight="1">
      <c r="B305" s="175" t="s">
        <v>415</v>
      </c>
      <c r="C305" s="176">
        <v>5</v>
      </c>
      <c r="D305" s="149"/>
    </row>
    <row r="306" spans="2:4" ht="18" customHeight="1">
      <c r="B306" s="172" t="s">
        <v>416</v>
      </c>
      <c r="C306" s="176">
        <v>1388</v>
      </c>
      <c r="D306" s="149"/>
    </row>
    <row r="307" spans="2:4" ht="18" customHeight="1">
      <c r="B307" s="175" t="s">
        <v>417</v>
      </c>
      <c r="C307" s="176">
        <v>1388</v>
      </c>
      <c r="D307" s="149"/>
    </row>
    <row r="308" spans="2:4" ht="18" customHeight="1">
      <c r="B308" s="172" t="s">
        <v>418</v>
      </c>
      <c r="C308" s="176">
        <v>5852</v>
      </c>
      <c r="D308" s="149">
        <v>38</v>
      </c>
    </row>
    <row r="309" spans="2:4" ht="18" customHeight="1">
      <c r="B309" s="172" t="s">
        <v>419</v>
      </c>
      <c r="C309" s="176">
        <v>15</v>
      </c>
      <c r="D309" s="149"/>
    </row>
    <row r="310" spans="2:4" ht="18" customHeight="1">
      <c r="B310" s="175" t="s">
        <v>420</v>
      </c>
      <c r="C310" s="176">
        <v>15</v>
      </c>
      <c r="D310" s="149"/>
    </row>
    <row r="311" spans="2:4" ht="18" customHeight="1">
      <c r="B311" s="172" t="s">
        <v>421</v>
      </c>
      <c r="C311" s="176">
        <v>4093</v>
      </c>
      <c r="D311" s="149"/>
    </row>
    <row r="312" spans="2:4" ht="18" customHeight="1">
      <c r="B312" s="175" t="s">
        <v>422</v>
      </c>
      <c r="C312" s="176">
        <v>4093</v>
      </c>
      <c r="D312" s="149"/>
    </row>
    <row r="313" spans="2:4" ht="18" customHeight="1">
      <c r="B313" s="172" t="s">
        <v>423</v>
      </c>
      <c r="C313" s="176">
        <v>180</v>
      </c>
      <c r="D313" s="149"/>
    </row>
    <row r="314" spans="2:4" ht="18" customHeight="1">
      <c r="B314" s="175" t="s">
        <v>424</v>
      </c>
      <c r="C314" s="176">
        <v>180</v>
      </c>
      <c r="D314" s="149"/>
    </row>
    <row r="315" spans="2:4" ht="18" customHeight="1">
      <c r="B315" s="172" t="s">
        <v>425</v>
      </c>
      <c r="C315" s="176">
        <v>1564</v>
      </c>
      <c r="D315" s="149">
        <v>38</v>
      </c>
    </row>
    <row r="316" spans="2:4" ht="18" customHeight="1">
      <c r="B316" s="175" t="s">
        <v>426</v>
      </c>
      <c r="C316" s="176">
        <v>1564</v>
      </c>
      <c r="D316" s="149">
        <v>38</v>
      </c>
    </row>
    <row r="317" spans="2:4" ht="18" customHeight="1">
      <c r="B317" s="172" t="s">
        <v>427</v>
      </c>
      <c r="C317" s="176">
        <v>95248</v>
      </c>
      <c r="D317" s="149">
        <v>19655</v>
      </c>
    </row>
    <row r="318" spans="2:4" ht="18" customHeight="1">
      <c r="B318" s="172" t="s">
        <v>428</v>
      </c>
      <c r="C318" s="176">
        <v>35655</v>
      </c>
      <c r="D318" s="149">
        <v>15125</v>
      </c>
    </row>
    <row r="319" spans="2:4" ht="18" customHeight="1">
      <c r="B319" s="175" t="s">
        <v>183</v>
      </c>
      <c r="C319" s="176">
        <v>6759</v>
      </c>
      <c r="D319" s="149">
        <v>6759</v>
      </c>
    </row>
    <row r="320" spans="2:4" ht="18" customHeight="1">
      <c r="B320" s="175" t="s">
        <v>184</v>
      </c>
      <c r="C320" s="176">
        <v>714</v>
      </c>
      <c r="D320" s="149">
        <v>714</v>
      </c>
    </row>
    <row r="321" spans="2:4" ht="18" customHeight="1">
      <c r="B321" s="175" t="s">
        <v>429</v>
      </c>
      <c r="C321" s="176">
        <v>6656</v>
      </c>
      <c r="D321" s="149">
        <v>1258</v>
      </c>
    </row>
    <row r="322" spans="2:4" ht="18" customHeight="1">
      <c r="B322" s="175" t="s">
        <v>430</v>
      </c>
      <c r="C322" s="176">
        <v>764</v>
      </c>
      <c r="D322" s="149">
        <v>638</v>
      </c>
    </row>
    <row r="323" spans="2:4" ht="18" customHeight="1">
      <c r="B323" s="175" t="s">
        <v>431</v>
      </c>
      <c r="C323" s="176">
        <v>20762</v>
      </c>
      <c r="D323" s="149">
        <v>5756</v>
      </c>
    </row>
    <row r="324" spans="2:4" ht="18" customHeight="1">
      <c r="B324" s="172" t="s">
        <v>432</v>
      </c>
      <c r="C324" s="176">
        <v>130</v>
      </c>
      <c r="D324" s="149"/>
    </row>
    <row r="325" spans="2:4" ht="18" customHeight="1">
      <c r="B325" s="175" t="s">
        <v>433</v>
      </c>
      <c r="C325" s="176">
        <v>130</v>
      </c>
      <c r="D325" s="149"/>
    </row>
    <row r="326" spans="2:4" ht="18" customHeight="1">
      <c r="B326" s="172" t="s">
        <v>434</v>
      </c>
      <c r="C326" s="176">
        <v>14970</v>
      </c>
      <c r="D326" s="149"/>
    </row>
    <row r="327" spans="2:4" ht="18" customHeight="1">
      <c r="B327" s="175" t="s">
        <v>435</v>
      </c>
      <c r="C327" s="176">
        <v>13919</v>
      </c>
      <c r="D327" s="149"/>
    </row>
    <row r="328" spans="2:4" ht="18" customHeight="1">
      <c r="B328" s="175" t="s">
        <v>436</v>
      </c>
      <c r="C328" s="176">
        <v>1051</v>
      </c>
      <c r="D328" s="149"/>
    </row>
    <row r="329" spans="2:4" ht="18" customHeight="1">
      <c r="B329" s="172" t="s">
        <v>437</v>
      </c>
      <c r="C329" s="176">
        <v>39488</v>
      </c>
      <c r="D329" s="149">
        <v>1152</v>
      </c>
    </row>
    <row r="330" spans="2:4" ht="18" customHeight="1">
      <c r="B330" s="175" t="s">
        <v>438</v>
      </c>
      <c r="C330" s="176">
        <v>39488</v>
      </c>
      <c r="D330" s="149">
        <v>1152</v>
      </c>
    </row>
    <row r="331" spans="2:4" ht="18" customHeight="1">
      <c r="B331" s="172" t="s">
        <v>439</v>
      </c>
      <c r="C331" s="176">
        <v>5005</v>
      </c>
      <c r="D331" s="149">
        <v>3378</v>
      </c>
    </row>
    <row r="332" spans="2:4" ht="18" customHeight="1">
      <c r="B332" s="175" t="s">
        <v>440</v>
      </c>
      <c r="C332" s="176">
        <v>5005</v>
      </c>
      <c r="D332" s="149">
        <v>3378</v>
      </c>
    </row>
    <row r="333" spans="2:4" ht="18" customHeight="1">
      <c r="B333" s="172" t="s">
        <v>441</v>
      </c>
      <c r="C333" s="176">
        <v>20481</v>
      </c>
      <c r="D333" s="149">
        <v>2515</v>
      </c>
    </row>
    <row r="334" spans="2:4" ht="18" customHeight="1">
      <c r="B334" s="172" t="s">
        <v>442</v>
      </c>
      <c r="C334" s="176">
        <v>6805</v>
      </c>
      <c r="D334" s="149">
        <v>1517</v>
      </c>
    </row>
    <row r="335" spans="2:4" ht="18" customHeight="1">
      <c r="B335" s="175" t="s">
        <v>183</v>
      </c>
      <c r="C335" s="176">
        <v>1537</v>
      </c>
      <c r="D335" s="149">
        <v>1517</v>
      </c>
    </row>
    <row r="336" spans="2:4" ht="18" customHeight="1">
      <c r="B336" s="175" t="s">
        <v>184</v>
      </c>
      <c r="C336" s="176">
        <v>10</v>
      </c>
      <c r="D336" s="149"/>
    </row>
    <row r="337" spans="2:4" ht="18" customHeight="1">
      <c r="B337" s="175" t="s">
        <v>443</v>
      </c>
      <c r="C337" s="176">
        <v>10</v>
      </c>
      <c r="D337" s="149"/>
    </row>
    <row r="338" spans="2:4" ht="18" customHeight="1">
      <c r="B338" s="175" t="s">
        <v>444</v>
      </c>
      <c r="C338" s="176">
        <v>315</v>
      </c>
      <c r="D338" s="149"/>
    </row>
    <row r="339" spans="2:4" ht="18" customHeight="1">
      <c r="B339" s="175" t="s">
        <v>445</v>
      </c>
      <c r="C339" s="176">
        <v>30</v>
      </c>
      <c r="D339" s="149"/>
    </row>
    <row r="340" spans="2:4" ht="18" customHeight="1">
      <c r="B340" s="175" t="s">
        <v>446</v>
      </c>
      <c r="C340" s="176">
        <v>75</v>
      </c>
      <c r="D340" s="149"/>
    </row>
    <row r="341" spans="2:4" ht="18" customHeight="1">
      <c r="B341" s="175" t="s">
        <v>447</v>
      </c>
      <c r="C341" s="176">
        <v>12</v>
      </c>
      <c r="D341" s="149"/>
    </row>
    <row r="342" spans="2:4" ht="18" customHeight="1">
      <c r="B342" s="175" t="s">
        <v>448</v>
      </c>
      <c r="C342" s="176">
        <v>2200</v>
      </c>
      <c r="D342" s="149"/>
    </row>
    <row r="343" spans="2:4" ht="18" customHeight="1">
      <c r="B343" s="175" t="s">
        <v>449</v>
      </c>
      <c r="C343" s="176">
        <v>12</v>
      </c>
      <c r="D343" s="149"/>
    </row>
    <row r="344" spans="2:4" ht="18" customHeight="1">
      <c r="B344" s="175" t="s">
        <v>450</v>
      </c>
      <c r="C344" s="176">
        <v>2604</v>
      </c>
      <c r="D344" s="149"/>
    </row>
    <row r="345" spans="2:4" ht="18" customHeight="1">
      <c r="B345" s="172" t="s">
        <v>451</v>
      </c>
      <c r="C345" s="176">
        <v>1726</v>
      </c>
      <c r="D345" s="149">
        <v>786</v>
      </c>
    </row>
    <row r="346" spans="2:4" ht="18" customHeight="1">
      <c r="B346" s="175" t="s">
        <v>452</v>
      </c>
      <c r="C346" s="176">
        <v>910</v>
      </c>
      <c r="D346" s="149">
        <v>786</v>
      </c>
    </row>
    <row r="347" spans="2:4" ht="18" customHeight="1">
      <c r="B347" s="175" t="s">
        <v>453</v>
      </c>
      <c r="C347" s="176">
        <v>99</v>
      </c>
      <c r="D347" s="149"/>
    </row>
    <row r="348" spans="2:4" ht="18" customHeight="1">
      <c r="B348" s="175" t="s">
        <v>454</v>
      </c>
      <c r="C348" s="176">
        <v>99</v>
      </c>
      <c r="D348" s="149"/>
    </row>
    <row r="349" spans="2:4" ht="18" customHeight="1">
      <c r="B349" s="175" t="s">
        <v>455</v>
      </c>
      <c r="C349" s="176">
        <v>48</v>
      </c>
      <c r="D349" s="149"/>
    </row>
    <row r="350" spans="2:4" ht="18" customHeight="1">
      <c r="B350" s="175" t="s">
        <v>456</v>
      </c>
      <c r="C350" s="176">
        <v>20</v>
      </c>
      <c r="D350" s="149"/>
    </row>
    <row r="351" spans="2:4" ht="18" customHeight="1">
      <c r="B351" s="175" t="s">
        <v>457</v>
      </c>
      <c r="C351" s="176">
        <v>8</v>
      </c>
      <c r="D351" s="149"/>
    </row>
    <row r="352" spans="2:4" ht="18" customHeight="1">
      <c r="B352" s="175" t="s">
        <v>458</v>
      </c>
      <c r="C352" s="176">
        <v>97</v>
      </c>
      <c r="D352" s="149"/>
    </row>
    <row r="353" spans="2:4" ht="18" customHeight="1">
      <c r="B353" s="175" t="s">
        <v>459</v>
      </c>
      <c r="C353" s="176">
        <v>445</v>
      </c>
      <c r="D353" s="149"/>
    </row>
    <row r="354" spans="2:4" ht="18" customHeight="1">
      <c r="B354" s="172" t="s">
        <v>460</v>
      </c>
      <c r="C354" s="176">
        <v>1054</v>
      </c>
      <c r="D354" s="149">
        <v>55</v>
      </c>
    </row>
    <row r="355" spans="2:4" ht="18" customHeight="1">
      <c r="B355" s="175" t="s">
        <v>461</v>
      </c>
      <c r="C355" s="176">
        <v>286</v>
      </c>
      <c r="D355" s="149"/>
    </row>
    <row r="356" spans="2:4" ht="18" customHeight="1">
      <c r="B356" s="175" t="s">
        <v>462</v>
      </c>
      <c r="C356" s="176">
        <v>275</v>
      </c>
      <c r="D356" s="149"/>
    </row>
    <row r="357" spans="2:4" ht="18" customHeight="1">
      <c r="B357" s="175" t="s">
        <v>463</v>
      </c>
      <c r="C357" s="176">
        <v>23</v>
      </c>
      <c r="D357" s="149"/>
    </row>
    <row r="358" spans="2:4" ht="18" customHeight="1">
      <c r="B358" s="175" t="s">
        <v>464</v>
      </c>
      <c r="C358" s="176">
        <v>90</v>
      </c>
      <c r="D358" s="149"/>
    </row>
    <row r="359" spans="2:4" ht="18" customHeight="1">
      <c r="B359" s="175" t="s">
        <v>465</v>
      </c>
      <c r="C359" s="176">
        <v>114</v>
      </c>
      <c r="D359" s="149"/>
    </row>
    <row r="360" spans="2:4" ht="18" customHeight="1">
      <c r="B360" s="175" t="s">
        <v>466</v>
      </c>
      <c r="C360" s="176">
        <v>266</v>
      </c>
      <c r="D360" s="149">
        <v>55</v>
      </c>
    </row>
    <row r="361" spans="2:4" ht="18" customHeight="1">
      <c r="B361" s="172" t="s">
        <v>467</v>
      </c>
      <c r="C361" s="176">
        <v>3603</v>
      </c>
      <c r="D361" s="149"/>
    </row>
    <row r="362" spans="2:4" ht="18" customHeight="1">
      <c r="B362" s="175" t="s">
        <v>468</v>
      </c>
      <c r="C362" s="176">
        <v>3603</v>
      </c>
      <c r="D362" s="149"/>
    </row>
    <row r="363" spans="2:4" ht="18" customHeight="1">
      <c r="B363" s="172" t="s">
        <v>469</v>
      </c>
      <c r="C363" s="176">
        <v>6852</v>
      </c>
      <c r="D363" s="149"/>
    </row>
    <row r="364" spans="2:4" ht="18" customHeight="1">
      <c r="B364" s="175" t="s">
        <v>470</v>
      </c>
      <c r="C364" s="176">
        <v>135</v>
      </c>
      <c r="D364" s="149"/>
    </row>
    <row r="365" spans="2:4" ht="18" customHeight="1">
      <c r="B365" s="175" t="s">
        <v>471</v>
      </c>
      <c r="C365" s="176">
        <v>6500</v>
      </c>
      <c r="D365" s="149"/>
    </row>
    <row r="366" spans="2:4" ht="18" customHeight="1">
      <c r="B366" s="175" t="s">
        <v>472</v>
      </c>
      <c r="C366" s="176">
        <v>217</v>
      </c>
      <c r="D366" s="149"/>
    </row>
    <row r="367" spans="2:4" ht="18" customHeight="1">
      <c r="B367" s="172" t="s">
        <v>473</v>
      </c>
      <c r="C367" s="176">
        <v>441</v>
      </c>
      <c r="D367" s="149">
        <v>157</v>
      </c>
    </row>
    <row r="368" spans="2:4" ht="18" customHeight="1">
      <c r="B368" s="175" t="s">
        <v>474</v>
      </c>
      <c r="C368" s="176">
        <v>441</v>
      </c>
      <c r="D368" s="149">
        <v>157</v>
      </c>
    </row>
    <row r="369" spans="2:4" ht="18" customHeight="1">
      <c r="B369" s="172" t="s">
        <v>475</v>
      </c>
      <c r="C369" s="176">
        <v>2338</v>
      </c>
      <c r="D369" s="149">
        <v>264</v>
      </c>
    </row>
    <row r="370" spans="2:4" ht="18" customHeight="1">
      <c r="B370" s="172" t="s">
        <v>476</v>
      </c>
      <c r="C370" s="176">
        <v>829</v>
      </c>
      <c r="D370" s="149">
        <v>264</v>
      </c>
    </row>
    <row r="371" spans="2:4" ht="18" customHeight="1">
      <c r="B371" s="175" t="s">
        <v>477</v>
      </c>
      <c r="C371" s="176">
        <v>15</v>
      </c>
      <c r="D371" s="149"/>
    </row>
    <row r="372" spans="2:4" ht="18" customHeight="1">
      <c r="B372" s="175" t="s">
        <v>478</v>
      </c>
      <c r="C372" s="176">
        <v>525</v>
      </c>
      <c r="D372" s="149"/>
    </row>
    <row r="373" spans="2:4" ht="18" customHeight="1">
      <c r="B373" s="175" t="s">
        <v>479</v>
      </c>
      <c r="C373" s="176">
        <v>289</v>
      </c>
      <c r="D373" s="149">
        <v>264</v>
      </c>
    </row>
    <row r="374" spans="2:4" ht="18" customHeight="1">
      <c r="B374" s="172" t="s">
        <v>480</v>
      </c>
      <c r="C374" s="176">
        <v>140</v>
      </c>
      <c r="D374" s="149"/>
    </row>
    <row r="375" spans="2:4" ht="18" customHeight="1">
      <c r="B375" s="175" t="s">
        <v>481</v>
      </c>
      <c r="C375" s="176">
        <v>140</v>
      </c>
      <c r="D375" s="149"/>
    </row>
    <row r="376" spans="2:4" ht="18" customHeight="1">
      <c r="B376" s="172" t="s">
        <v>482</v>
      </c>
      <c r="C376" s="176">
        <v>1369</v>
      </c>
      <c r="D376" s="149"/>
    </row>
    <row r="377" spans="2:4" ht="18" customHeight="1">
      <c r="B377" s="175" t="s">
        <v>483</v>
      </c>
      <c r="C377" s="176">
        <v>1070</v>
      </c>
      <c r="D377" s="149"/>
    </row>
    <row r="378" spans="2:4" ht="18" customHeight="1">
      <c r="B378" s="175" t="s">
        <v>484</v>
      </c>
      <c r="C378" s="176">
        <v>299</v>
      </c>
      <c r="D378" s="149"/>
    </row>
    <row r="379" spans="2:4" ht="18" customHeight="1">
      <c r="B379" s="172" t="s">
        <v>485</v>
      </c>
      <c r="C379" s="176">
        <v>158784</v>
      </c>
      <c r="D379" s="149"/>
    </row>
    <row r="380" spans="2:4" ht="18" customHeight="1">
      <c r="B380" s="172" t="s">
        <v>486</v>
      </c>
      <c r="C380" s="176">
        <v>23569</v>
      </c>
      <c r="D380" s="149"/>
    </row>
    <row r="381" spans="2:4" ht="18" customHeight="1">
      <c r="B381" s="175" t="s">
        <v>487</v>
      </c>
      <c r="C381" s="176">
        <v>2340</v>
      </c>
      <c r="D381" s="149"/>
    </row>
    <row r="382" spans="2:4" ht="18" customHeight="1">
      <c r="B382" s="175" t="s">
        <v>488</v>
      </c>
      <c r="C382" s="176">
        <v>21229</v>
      </c>
      <c r="D382" s="149"/>
    </row>
    <row r="383" spans="2:4" ht="18" customHeight="1">
      <c r="B383" s="172" t="s">
        <v>489</v>
      </c>
      <c r="C383" s="176">
        <v>135</v>
      </c>
      <c r="D383" s="149"/>
    </row>
    <row r="384" spans="2:4" ht="18" customHeight="1">
      <c r="B384" s="175" t="s">
        <v>184</v>
      </c>
      <c r="C384" s="176">
        <v>135</v>
      </c>
      <c r="D384" s="149"/>
    </row>
    <row r="385" spans="2:4" ht="18" customHeight="1">
      <c r="B385" s="172" t="s">
        <v>490</v>
      </c>
      <c r="C385" s="176">
        <v>20080</v>
      </c>
      <c r="D385" s="149"/>
    </row>
    <row r="386" spans="2:4" ht="18" customHeight="1">
      <c r="B386" s="175" t="s">
        <v>491</v>
      </c>
      <c r="C386" s="176">
        <v>20080</v>
      </c>
      <c r="D386" s="149"/>
    </row>
    <row r="387" spans="2:4" ht="18" customHeight="1">
      <c r="B387" s="172" t="s">
        <v>492</v>
      </c>
      <c r="C387" s="176">
        <v>115000</v>
      </c>
      <c r="D387" s="149"/>
    </row>
    <row r="388" spans="2:4" ht="18" customHeight="1">
      <c r="B388" s="175" t="s">
        <v>493</v>
      </c>
      <c r="C388" s="176">
        <v>115000</v>
      </c>
      <c r="D388" s="149"/>
    </row>
    <row r="389" spans="2:4" ht="18" customHeight="1">
      <c r="B389" s="172" t="s">
        <v>494</v>
      </c>
      <c r="C389" s="176">
        <v>275</v>
      </c>
      <c r="D389" s="149"/>
    </row>
    <row r="390" spans="2:4" ht="18" customHeight="1">
      <c r="B390" s="172" t="s">
        <v>495</v>
      </c>
      <c r="C390" s="176">
        <v>275</v>
      </c>
      <c r="D390" s="149"/>
    </row>
    <row r="391" spans="2:4" ht="18" customHeight="1">
      <c r="B391" s="175" t="s">
        <v>496</v>
      </c>
      <c r="C391" s="176">
        <v>275</v>
      </c>
      <c r="D391" s="149"/>
    </row>
    <row r="392" spans="2:4" ht="18" customHeight="1">
      <c r="B392" s="172" t="s">
        <v>497</v>
      </c>
      <c r="C392" s="176">
        <v>2933</v>
      </c>
      <c r="D392" s="149"/>
    </row>
    <row r="393" spans="2:4" ht="18" customHeight="1">
      <c r="B393" s="172" t="s">
        <v>498</v>
      </c>
      <c r="C393" s="176">
        <v>344</v>
      </c>
      <c r="D393" s="149"/>
    </row>
    <row r="394" spans="2:4" ht="18" customHeight="1">
      <c r="B394" s="175" t="s">
        <v>499</v>
      </c>
      <c r="C394" s="176">
        <v>329</v>
      </c>
      <c r="D394" s="149"/>
    </row>
    <row r="395" spans="2:4" ht="18" customHeight="1">
      <c r="B395" s="175" t="s">
        <v>500</v>
      </c>
      <c r="C395" s="176">
        <v>15</v>
      </c>
      <c r="D395" s="149"/>
    </row>
    <row r="396" spans="2:4" ht="18" customHeight="1">
      <c r="B396" s="172" t="s">
        <v>501</v>
      </c>
      <c r="C396" s="176">
        <v>2589</v>
      </c>
      <c r="D396" s="149"/>
    </row>
    <row r="397" spans="2:4" ht="18" customHeight="1">
      <c r="B397" s="175" t="s">
        <v>502</v>
      </c>
      <c r="C397" s="176">
        <v>2589</v>
      </c>
      <c r="D397" s="149"/>
    </row>
    <row r="398" spans="2:4" ht="18" customHeight="1">
      <c r="B398" s="172" t="s">
        <v>503</v>
      </c>
      <c r="C398" s="176">
        <v>1487</v>
      </c>
      <c r="D398" s="149">
        <v>746</v>
      </c>
    </row>
    <row r="399" spans="2:4" ht="18" customHeight="1">
      <c r="B399" s="172" t="s">
        <v>504</v>
      </c>
      <c r="C399" s="176">
        <v>704</v>
      </c>
      <c r="D399" s="149"/>
    </row>
    <row r="400" spans="2:4" ht="18" customHeight="1">
      <c r="B400" s="175" t="s">
        <v>505</v>
      </c>
      <c r="C400" s="176">
        <v>704</v>
      </c>
      <c r="D400" s="149"/>
    </row>
    <row r="401" spans="2:4" ht="18" customHeight="1">
      <c r="B401" s="172" t="s">
        <v>506</v>
      </c>
      <c r="C401" s="176">
        <v>783</v>
      </c>
      <c r="D401" s="149">
        <v>746</v>
      </c>
    </row>
    <row r="402" spans="2:4" ht="18" customHeight="1">
      <c r="B402" s="175" t="s">
        <v>507</v>
      </c>
      <c r="C402" s="176">
        <v>783</v>
      </c>
      <c r="D402" s="149">
        <v>746</v>
      </c>
    </row>
    <row r="403" spans="2:4" ht="18" customHeight="1">
      <c r="B403" s="172" t="s">
        <v>508</v>
      </c>
      <c r="C403" s="176">
        <v>5851</v>
      </c>
      <c r="D403" s="149">
        <v>1284</v>
      </c>
    </row>
    <row r="404" spans="2:4" ht="18" customHeight="1">
      <c r="B404" s="172" t="s">
        <v>509</v>
      </c>
      <c r="C404" s="176">
        <v>5623</v>
      </c>
      <c r="D404" s="149">
        <v>1276</v>
      </c>
    </row>
    <row r="405" spans="2:4" ht="18" customHeight="1">
      <c r="B405" s="175" t="s">
        <v>510</v>
      </c>
      <c r="C405" s="176">
        <v>5623</v>
      </c>
      <c r="D405" s="149">
        <v>1276</v>
      </c>
    </row>
    <row r="406" spans="2:4" ht="18" customHeight="1">
      <c r="B406" s="172" t="s">
        <v>511</v>
      </c>
      <c r="C406" s="176">
        <v>228</v>
      </c>
      <c r="D406" s="149">
        <v>8</v>
      </c>
    </row>
    <row r="407" spans="2:4" ht="18" customHeight="1">
      <c r="B407" s="175" t="s">
        <v>512</v>
      </c>
      <c r="C407" s="176">
        <v>8</v>
      </c>
      <c r="D407" s="149"/>
    </row>
    <row r="408" spans="2:4" ht="18" customHeight="1">
      <c r="B408" s="175" t="s">
        <v>513</v>
      </c>
      <c r="C408" s="176">
        <v>220</v>
      </c>
      <c r="D408" s="149">
        <v>8</v>
      </c>
    </row>
    <row r="409" spans="2:4" ht="18" customHeight="1">
      <c r="B409" s="172" t="s">
        <v>514</v>
      </c>
      <c r="C409" s="176">
        <v>7000</v>
      </c>
      <c r="D409" s="149"/>
    </row>
    <row r="410" spans="2:4" ht="18" customHeight="1">
      <c r="B410" s="172" t="s">
        <v>515</v>
      </c>
      <c r="C410" s="176">
        <v>2200</v>
      </c>
      <c r="D410" s="149"/>
    </row>
    <row r="411" spans="2:4" ht="18" customHeight="1">
      <c r="B411" s="172" t="s">
        <v>516</v>
      </c>
      <c r="C411" s="176">
        <v>2200</v>
      </c>
      <c r="D411" s="149"/>
    </row>
    <row r="412" spans="2:4" ht="18" customHeight="1">
      <c r="B412" s="175" t="s">
        <v>517</v>
      </c>
      <c r="C412" s="176">
        <v>2200</v>
      </c>
      <c r="D412" s="149"/>
    </row>
    <row r="413" spans="2:4" ht="18" customHeight="1">
      <c r="B413" s="172" t="s">
        <v>518</v>
      </c>
      <c r="C413" s="176">
        <v>846</v>
      </c>
      <c r="D413" s="149"/>
    </row>
    <row r="414" spans="2:4" ht="18" customHeight="1">
      <c r="B414" s="172" t="s">
        <v>519</v>
      </c>
      <c r="C414" s="176">
        <v>846</v>
      </c>
      <c r="D414" s="149"/>
    </row>
    <row r="415" spans="2:4" ht="18" customHeight="1">
      <c r="B415" s="177" t="s">
        <v>520</v>
      </c>
      <c r="C415" s="178">
        <v>846</v>
      </c>
      <c r="D415" s="179"/>
    </row>
    <row r="416" ht="14.25">
      <c r="B416" s="180" t="s">
        <v>173</v>
      </c>
    </row>
  </sheetData>
  <sheetProtection/>
  <mergeCells count="4">
    <mergeCell ref="B2:D2"/>
    <mergeCell ref="B3:D3"/>
    <mergeCell ref="C4:D4"/>
    <mergeCell ref="B4:B5"/>
  </mergeCells>
  <printOptions horizontalCentered="1"/>
  <pageMargins left="0.59" right="0.54" top="0.98" bottom="0.98" header="0.35" footer="0.51"/>
  <pageSetup fitToHeight="9" horizontalDpi="600" verticalDpi="600"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100" workbookViewId="0" topLeftCell="A46">
      <selection activeCell="J22" sqref="J22"/>
    </sheetView>
  </sheetViews>
  <sheetFormatPr defaultColWidth="9.00390625" defaultRowHeight="14.25"/>
  <cols>
    <col min="1" max="1" width="40.875" style="136" customWidth="1"/>
    <col min="2" max="2" width="18.00390625" style="137" customWidth="1"/>
    <col min="3" max="3" width="22.25390625" style="137" customWidth="1"/>
    <col min="4" max="4" width="9.00390625" style="137" hidden="1" customWidth="1"/>
    <col min="5" max="16384" width="9.00390625" style="137" customWidth="1"/>
  </cols>
  <sheetData>
    <row r="1" spans="1:7" ht="24.75" customHeight="1">
      <c r="A1" s="136" t="s">
        <v>521</v>
      </c>
      <c r="B1" s="93"/>
      <c r="C1" s="93"/>
      <c r="D1" s="93"/>
      <c r="E1" s="93"/>
      <c r="F1" s="93"/>
      <c r="G1" s="96"/>
    </row>
    <row r="2" spans="1:3" ht="25.5" customHeight="1">
      <c r="A2" s="58" t="s">
        <v>522</v>
      </c>
      <c r="B2" s="58"/>
      <c r="C2" s="138"/>
    </row>
    <row r="3" spans="1:3" ht="22.5" customHeight="1">
      <c r="A3" s="139"/>
      <c r="B3" s="140"/>
      <c r="C3" s="140" t="s">
        <v>2</v>
      </c>
    </row>
    <row r="4" spans="1:3" ht="19.5" customHeight="1">
      <c r="A4" s="141" t="s">
        <v>523</v>
      </c>
      <c r="B4" s="142" t="s">
        <v>161</v>
      </c>
      <c r="C4" s="143"/>
    </row>
    <row r="5" spans="1:3" ht="19.5" customHeight="1">
      <c r="A5" s="144"/>
      <c r="B5" s="145" t="s">
        <v>66</v>
      </c>
      <c r="C5" s="146" t="s">
        <v>179</v>
      </c>
    </row>
    <row r="6" spans="1:4" ht="19.5" customHeight="1">
      <c r="A6" s="147" t="s">
        <v>524</v>
      </c>
      <c r="B6" s="148">
        <v>51051</v>
      </c>
      <c r="C6" s="149">
        <v>50660</v>
      </c>
      <c r="D6" s="27">
        <v>501</v>
      </c>
    </row>
    <row r="7" spans="1:4" ht="19.5" customHeight="1">
      <c r="A7" s="150" t="s">
        <v>525</v>
      </c>
      <c r="B7" s="148">
        <v>27509</v>
      </c>
      <c r="C7" s="149">
        <v>27425</v>
      </c>
      <c r="D7" s="151">
        <v>50101</v>
      </c>
    </row>
    <row r="8" spans="1:4" ht="19.5" customHeight="1">
      <c r="A8" s="150" t="s">
        <v>526</v>
      </c>
      <c r="B8" s="148">
        <v>2938</v>
      </c>
      <c r="C8" s="149">
        <v>2938</v>
      </c>
      <c r="D8" s="151">
        <v>50102</v>
      </c>
    </row>
    <row r="9" spans="1:4" ht="19.5" customHeight="1">
      <c r="A9" s="150" t="s">
        <v>527</v>
      </c>
      <c r="B9" s="148">
        <v>2644</v>
      </c>
      <c r="C9" s="149">
        <v>2644</v>
      </c>
      <c r="D9" s="151">
        <v>50103</v>
      </c>
    </row>
    <row r="10" spans="1:4" ht="19.5" customHeight="1">
      <c r="A10" s="152" t="s">
        <v>528</v>
      </c>
      <c r="B10" s="148">
        <v>17960</v>
      </c>
      <c r="C10" s="149">
        <v>17653</v>
      </c>
      <c r="D10" s="151">
        <v>50199</v>
      </c>
    </row>
    <row r="11" spans="1:4" ht="19.5" customHeight="1">
      <c r="A11" s="147" t="s">
        <v>529</v>
      </c>
      <c r="B11" s="148">
        <v>124800</v>
      </c>
      <c r="C11" s="149">
        <v>6981</v>
      </c>
      <c r="D11" s="27">
        <v>502</v>
      </c>
    </row>
    <row r="12" spans="1:4" ht="19.5" customHeight="1">
      <c r="A12" s="152" t="s">
        <v>530</v>
      </c>
      <c r="B12" s="148">
        <v>17336</v>
      </c>
      <c r="C12" s="149">
        <v>3811</v>
      </c>
      <c r="D12" s="151">
        <v>50201</v>
      </c>
    </row>
    <row r="13" spans="1:4" ht="19.5" customHeight="1">
      <c r="A13" s="150" t="s">
        <v>531</v>
      </c>
      <c r="B13" s="148">
        <v>150</v>
      </c>
      <c r="C13" s="149">
        <v>7</v>
      </c>
      <c r="D13" s="151">
        <v>50202</v>
      </c>
    </row>
    <row r="14" spans="1:4" ht="19.5" customHeight="1">
      <c r="A14" s="150" t="s">
        <v>532</v>
      </c>
      <c r="B14" s="148">
        <v>527</v>
      </c>
      <c r="C14" s="149">
        <v>15</v>
      </c>
      <c r="D14" s="151">
        <v>50203</v>
      </c>
    </row>
    <row r="15" spans="1:4" ht="19.5" customHeight="1">
      <c r="A15" s="150" t="s">
        <v>533</v>
      </c>
      <c r="B15" s="148">
        <v>124</v>
      </c>
      <c r="C15" s="149">
        <v>36</v>
      </c>
      <c r="D15" s="151">
        <v>50204</v>
      </c>
    </row>
    <row r="16" spans="1:4" ht="19.5" customHeight="1">
      <c r="A16" s="150" t="s">
        <v>534</v>
      </c>
      <c r="B16" s="148">
        <v>17354</v>
      </c>
      <c r="C16" s="149">
        <v>118</v>
      </c>
      <c r="D16" s="151">
        <v>50205</v>
      </c>
    </row>
    <row r="17" spans="1:4" ht="19.5" customHeight="1">
      <c r="A17" s="150" t="s">
        <v>535</v>
      </c>
      <c r="B17" s="148">
        <v>68</v>
      </c>
      <c r="C17" s="149">
        <v>33</v>
      </c>
      <c r="D17" s="151">
        <v>50206</v>
      </c>
    </row>
    <row r="18" spans="1:4" ht="19.5" customHeight="1">
      <c r="A18" s="150" t="s">
        <v>536</v>
      </c>
      <c r="B18" s="148">
        <v>17</v>
      </c>
      <c r="C18" s="149">
        <v>17</v>
      </c>
      <c r="D18" s="151">
        <v>50208</v>
      </c>
    </row>
    <row r="19" spans="1:4" ht="19.5" customHeight="1">
      <c r="A19" s="150" t="s">
        <v>537</v>
      </c>
      <c r="B19" s="148">
        <v>404</v>
      </c>
      <c r="C19" s="149">
        <v>391</v>
      </c>
      <c r="D19" s="151">
        <v>50209</v>
      </c>
    </row>
    <row r="20" spans="1:4" ht="19.5" customHeight="1">
      <c r="A20" s="150" t="s">
        <v>538</v>
      </c>
      <c r="B20" s="148">
        <v>1444</v>
      </c>
      <c r="C20" s="149">
        <v>124</v>
      </c>
      <c r="D20" s="151">
        <v>50299</v>
      </c>
    </row>
    <row r="21" spans="1:4" ht="19.5" customHeight="1">
      <c r="A21" s="150" t="s">
        <v>539</v>
      </c>
      <c r="B21" s="148">
        <v>87376</v>
      </c>
      <c r="C21" s="149">
        <v>2429</v>
      </c>
      <c r="D21" s="27">
        <v>503</v>
      </c>
    </row>
    <row r="22" spans="1:4" ht="19.5" customHeight="1">
      <c r="A22" s="147" t="s">
        <v>540</v>
      </c>
      <c r="B22" s="148">
        <v>10230</v>
      </c>
      <c r="C22" s="149">
        <v>255</v>
      </c>
      <c r="D22" s="151">
        <v>50302</v>
      </c>
    </row>
    <row r="23" spans="1:4" ht="19.5" customHeight="1">
      <c r="A23" s="150" t="s">
        <v>541</v>
      </c>
      <c r="B23" s="148">
        <v>7500</v>
      </c>
      <c r="C23" s="149"/>
      <c r="D23" s="151">
        <v>50306</v>
      </c>
    </row>
    <row r="24" spans="1:4" ht="19.5" customHeight="1">
      <c r="A24" s="150" t="s">
        <v>542</v>
      </c>
      <c r="B24" s="148">
        <v>45</v>
      </c>
      <c r="C24" s="149"/>
      <c r="D24" s="151">
        <v>50307</v>
      </c>
    </row>
    <row r="25" spans="1:4" ht="19.5" customHeight="1">
      <c r="A25" s="150" t="s">
        <v>543</v>
      </c>
      <c r="B25" s="148">
        <v>1967</v>
      </c>
      <c r="C25" s="149">
        <v>252</v>
      </c>
      <c r="D25" s="27">
        <v>504</v>
      </c>
    </row>
    <row r="26" spans="1:4" ht="19.5" customHeight="1">
      <c r="A26" s="150" t="s">
        <v>544</v>
      </c>
      <c r="B26" s="148">
        <v>20</v>
      </c>
      <c r="C26" s="149"/>
      <c r="D26" s="151">
        <v>50402</v>
      </c>
    </row>
    <row r="27" spans="1:4" ht="19.5" customHeight="1">
      <c r="A27" s="150" t="s">
        <v>545</v>
      </c>
      <c r="B27" s="148">
        <v>698</v>
      </c>
      <c r="C27" s="149">
        <v>3</v>
      </c>
      <c r="D27" s="151">
        <v>50499</v>
      </c>
    </row>
    <row r="28" spans="1:4" ht="19.5" customHeight="1">
      <c r="A28" s="147" t="s">
        <v>546</v>
      </c>
      <c r="B28" s="148">
        <v>22220</v>
      </c>
      <c r="C28" s="149"/>
      <c r="D28" s="27">
        <v>505</v>
      </c>
    </row>
    <row r="29" spans="1:4" ht="19.5" customHeight="1">
      <c r="A29" s="153" t="s">
        <v>541</v>
      </c>
      <c r="B29" s="148">
        <v>21130</v>
      </c>
      <c r="C29" s="149"/>
      <c r="D29" s="151">
        <v>50502</v>
      </c>
    </row>
    <row r="30" spans="1:4" ht="19.5" customHeight="1">
      <c r="A30" s="150" t="s">
        <v>543</v>
      </c>
      <c r="B30" s="148">
        <v>901</v>
      </c>
      <c r="C30" s="149"/>
      <c r="D30" s="27">
        <v>506</v>
      </c>
    </row>
    <row r="31" spans="1:4" ht="19.5" customHeight="1">
      <c r="A31" s="150" t="s">
        <v>544</v>
      </c>
      <c r="B31" s="148">
        <v>189</v>
      </c>
      <c r="C31" s="149"/>
      <c r="D31" s="151">
        <v>50601</v>
      </c>
    </row>
    <row r="32" spans="1:4" ht="19.5" customHeight="1">
      <c r="A32" s="147" t="s">
        <v>547</v>
      </c>
      <c r="B32" s="148">
        <v>204043</v>
      </c>
      <c r="C32" s="149">
        <v>148688</v>
      </c>
      <c r="D32" s="27">
        <v>507</v>
      </c>
    </row>
    <row r="33" spans="1:4" ht="19.5" customHeight="1">
      <c r="A33" s="150" t="s">
        <v>548</v>
      </c>
      <c r="B33" s="148">
        <v>134123</v>
      </c>
      <c r="C33" s="149">
        <v>133775</v>
      </c>
      <c r="D33" s="151">
        <v>50701</v>
      </c>
    </row>
    <row r="34" spans="1:4" ht="19.5" customHeight="1">
      <c r="A34" s="150" t="s">
        <v>549</v>
      </c>
      <c r="B34" s="148">
        <v>69912</v>
      </c>
      <c r="C34" s="149">
        <v>14913</v>
      </c>
      <c r="D34" s="151">
        <v>50799</v>
      </c>
    </row>
    <row r="35" spans="1:4" ht="19.5" customHeight="1">
      <c r="A35" s="152" t="s">
        <v>550</v>
      </c>
      <c r="B35" s="148">
        <v>8</v>
      </c>
      <c r="C35" s="149"/>
      <c r="D35" s="27">
        <v>508</v>
      </c>
    </row>
    <row r="36" spans="1:4" ht="19.5" customHeight="1">
      <c r="A36" s="147" t="s">
        <v>551</v>
      </c>
      <c r="B36" s="148">
        <v>10685</v>
      </c>
      <c r="C36" s="149">
        <v>312</v>
      </c>
      <c r="D36" s="151">
        <v>50801</v>
      </c>
    </row>
    <row r="37" spans="1:4" ht="19.5" customHeight="1">
      <c r="A37" s="150" t="s">
        <v>552</v>
      </c>
      <c r="B37" s="148">
        <v>8665</v>
      </c>
      <c r="C37" s="149">
        <v>312</v>
      </c>
      <c r="D37" s="151">
        <v>50802</v>
      </c>
    </row>
    <row r="38" spans="1:4" ht="19.5" customHeight="1">
      <c r="A38" s="150" t="s">
        <v>553</v>
      </c>
      <c r="B38" s="148">
        <v>2020</v>
      </c>
      <c r="C38" s="149"/>
      <c r="D38" s="27">
        <v>509</v>
      </c>
    </row>
    <row r="39" spans="1:4" ht="19.5" customHeight="1">
      <c r="A39" s="147" t="s">
        <v>554</v>
      </c>
      <c r="B39" s="148">
        <v>108670</v>
      </c>
      <c r="C39" s="149"/>
      <c r="D39" s="151">
        <v>50901</v>
      </c>
    </row>
    <row r="40" spans="1:16" ht="19.5" customHeight="1">
      <c r="A40" s="150" t="s">
        <v>555</v>
      </c>
      <c r="B40" s="148">
        <v>42779</v>
      </c>
      <c r="C40" s="149"/>
      <c r="D40" s="151">
        <v>50902</v>
      </c>
      <c r="N40" s="161"/>
      <c r="O40" s="161"/>
      <c r="P40" s="161"/>
    </row>
    <row r="41" spans="1:4" ht="19.5" customHeight="1">
      <c r="A41" s="150" t="s">
        <v>556</v>
      </c>
      <c r="B41" s="148">
        <v>65891</v>
      </c>
      <c r="C41" s="149"/>
      <c r="D41" s="151">
        <v>50999</v>
      </c>
    </row>
    <row r="42" spans="1:4" ht="19.5" customHeight="1">
      <c r="A42" s="147" t="s">
        <v>557</v>
      </c>
      <c r="B42" s="148">
        <v>100046</v>
      </c>
      <c r="C42" s="149"/>
      <c r="D42" s="151">
        <v>51101</v>
      </c>
    </row>
    <row r="43" spans="1:4" ht="19.5" customHeight="1">
      <c r="A43" s="153" t="s">
        <v>558</v>
      </c>
      <c r="B43" s="148">
        <v>100000</v>
      </c>
      <c r="C43" s="149"/>
      <c r="D43" s="27">
        <v>514</v>
      </c>
    </row>
    <row r="44" spans="1:3" ht="19.5" customHeight="1">
      <c r="A44" s="150" t="s">
        <v>559</v>
      </c>
      <c r="B44" s="154">
        <v>46</v>
      </c>
      <c r="C44" s="155"/>
    </row>
    <row r="45" spans="1:3" ht="19.5" customHeight="1">
      <c r="A45" s="147" t="s">
        <v>560</v>
      </c>
      <c r="B45" s="154">
        <v>16488</v>
      </c>
      <c r="C45" s="155">
        <v>3382</v>
      </c>
    </row>
    <row r="46" spans="1:3" s="135" customFormat="1" ht="19.5" customHeight="1">
      <c r="A46" s="150" t="s">
        <v>561</v>
      </c>
      <c r="B46" s="154">
        <v>4666</v>
      </c>
      <c r="C46" s="155">
        <v>474</v>
      </c>
    </row>
    <row r="47" spans="1:3" ht="19.5" customHeight="1">
      <c r="A47" s="150" t="s">
        <v>562</v>
      </c>
      <c r="B47" s="154">
        <v>91</v>
      </c>
      <c r="C47" s="155"/>
    </row>
    <row r="48" spans="1:3" ht="19.5" customHeight="1">
      <c r="A48" s="150" t="s">
        <v>563</v>
      </c>
      <c r="B48" s="154">
        <v>1308</v>
      </c>
      <c r="C48" s="155">
        <v>897</v>
      </c>
    </row>
    <row r="49" spans="1:4" ht="19.5" customHeight="1">
      <c r="A49" s="150" t="s">
        <v>564</v>
      </c>
      <c r="B49" s="148">
        <v>10423</v>
      </c>
      <c r="C49" s="149">
        <v>2011</v>
      </c>
      <c r="D49" s="151">
        <v>50901</v>
      </c>
    </row>
    <row r="50" spans="1:16" ht="19.5" customHeight="1">
      <c r="A50" s="147" t="s">
        <v>565</v>
      </c>
      <c r="B50" s="148">
        <v>5201</v>
      </c>
      <c r="C50" s="149"/>
      <c r="D50" s="151">
        <v>50902</v>
      </c>
      <c r="N50" s="161"/>
      <c r="O50" s="161"/>
      <c r="P50" s="161"/>
    </row>
    <row r="51" spans="1:4" ht="19.5" customHeight="1">
      <c r="A51" s="150" t="s">
        <v>566</v>
      </c>
      <c r="B51" s="148">
        <v>5201</v>
      </c>
      <c r="C51" s="149"/>
      <c r="D51" s="151">
        <v>50905</v>
      </c>
    </row>
    <row r="52" spans="1:4" ht="19.5" customHeight="1">
      <c r="A52" s="147" t="s">
        <v>567</v>
      </c>
      <c r="B52" s="148">
        <v>846</v>
      </c>
      <c r="C52" s="149"/>
      <c r="D52" s="151">
        <v>51101</v>
      </c>
    </row>
    <row r="53" spans="1:4" ht="19.5" customHeight="1">
      <c r="A53" s="156" t="s">
        <v>568</v>
      </c>
      <c r="B53" s="148">
        <v>846</v>
      </c>
      <c r="C53" s="149"/>
      <c r="D53" s="27">
        <v>514</v>
      </c>
    </row>
    <row r="54" spans="1:4" ht="19.5" customHeight="1">
      <c r="A54" s="147" t="s">
        <v>569</v>
      </c>
      <c r="B54" s="148">
        <v>7000</v>
      </c>
      <c r="C54" s="149"/>
      <c r="D54" s="27">
        <v>514</v>
      </c>
    </row>
    <row r="55" spans="1:3" ht="19.5" customHeight="1">
      <c r="A55" s="150" t="s">
        <v>570</v>
      </c>
      <c r="B55" s="154">
        <v>7000</v>
      </c>
      <c r="C55" s="155"/>
    </row>
    <row r="56" spans="1:3" s="135" customFormat="1" ht="19.5" customHeight="1">
      <c r="A56" s="147" t="s">
        <v>102</v>
      </c>
      <c r="B56" s="154">
        <v>3420</v>
      </c>
      <c r="C56" s="155">
        <v>28</v>
      </c>
    </row>
    <row r="57" spans="1:3" ht="19.5" customHeight="1">
      <c r="A57" s="157" t="s">
        <v>571</v>
      </c>
      <c r="B57" s="154">
        <v>372</v>
      </c>
      <c r="C57" s="155"/>
    </row>
    <row r="58" spans="1:3" ht="19.5" customHeight="1">
      <c r="A58" s="153" t="s">
        <v>572</v>
      </c>
      <c r="B58" s="154">
        <v>336</v>
      </c>
      <c r="C58" s="155"/>
    </row>
    <row r="59" spans="1:3" ht="19.5" customHeight="1">
      <c r="A59" s="156" t="s">
        <v>573</v>
      </c>
      <c r="B59" s="154">
        <v>2712</v>
      </c>
      <c r="C59" s="155">
        <v>28</v>
      </c>
    </row>
    <row r="60" spans="1:3" s="135" customFormat="1" ht="19.5" customHeight="1">
      <c r="A60" s="158" t="s">
        <v>66</v>
      </c>
      <c r="B60" s="159">
        <v>664700</v>
      </c>
      <c r="C60" s="160">
        <v>210306</v>
      </c>
    </row>
    <row r="61" spans="1:3" ht="42" customHeight="1">
      <c r="A61" s="161" t="s">
        <v>574</v>
      </c>
      <c r="B61" s="161"/>
      <c r="C61" s="161"/>
    </row>
  </sheetData>
  <sheetProtection/>
  <mergeCells count="6">
    <mergeCell ref="A2:C2"/>
    <mergeCell ref="B4:C4"/>
    <mergeCell ref="N40:P40"/>
    <mergeCell ref="N50:P50"/>
    <mergeCell ref="A61:C61"/>
    <mergeCell ref="A4:A5"/>
  </mergeCells>
  <printOptions horizontalCentered="1"/>
  <pageMargins left="0.63" right="0.63" top="0.87" bottom="0.98" header="0.24" footer="0.51"/>
  <pageSetup fitToHeight="2" horizontalDpi="600" verticalDpi="600" orientation="portrait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workbookViewId="0" topLeftCell="A1">
      <selection activeCell="B26" sqref="B26"/>
    </sheetView>
  </sheetViews>
  <sheetFormatPr defaultColWidth="9.00390625" defaultRowHeight="14.25"/>
  <cols>
    <col min="1" max="1" width="9.00390625" style="115" customWidth="1"/>
    <col min="2" max="2" width="37.25390625" style="55" customWidth="1"/>
    <col min="3" max="4" width="17.875" style="55" customWidth="1"/>
    <col min="5" max="5" width="16.75390625" style="55" customWidth="1"/>
    <col min="6" max="6" width="17.75390625" style="56" customWidth="1"/>
    <col min="7" max="16384" width="9.00390625" style="56" customWidth="1"/>
  </cols>
  <sheetData>
    <row r="1" spans="1:2" ht="16.5" customHeight="1">
      <c r="A1" s="57" t="s">
        <v>575</v>
      </c>
      <c r="B1" s="116"/>
    </row>
    <row r="2" spans="1:6" ht="26.25" customHeight="1">
      <c r="A2" s="58" t="s">
        <v>576</v>
      </c>
      <c r="B2" s="58"/>
      <c r="C2" s="58"/>
      <c r="D2" s="58"/>
      <c r="E2" s="58"/>
      <c r="F2" s="58"/>
    </row>
    <row r="3" ht="17.25" customHeight="1">
      <c r="F3" s="117" t="s">
        <v>577</v>
      </c>
    </row>
    <row r="4" spans="1:6" ht="24.75" customHeight="1">
      <c r="A4" s="60" t="s">
        <v>40</v>
      </c>
      <c r="B4" s="61" t="s">
        <v>41</v>
      </c>
      <c r="C4" s="61" t="s">
        <v>160</v>
      </c>
      <c r="D4" s="62" t="s">
        <v>161</v>
      </c>
      <c r="E4" s="118" t="s">
        <v>9</v>
      </c>
      <c r="F4" s="63" t="s">
        <v>578</v>
      </c>
    </row>
    <row r="5" spans="1:6" ht="21.75" customHeight="1">
      <c r="A5" s="119" t="s">
        <v>42</v>
      </c>
      <c r="B5" s="120" t="s">
        <v>109</v>
      </c>
      <c r="C5" s="83">
        <f>C6+C7+C8</f>
        <v>628151</v>
      </c>
      <c r="D5" s="83">
        <f>D6+D7+D8</f>
        <v>636864</v>
      </c>
      <c r="E5" s="121">
        <f>D5-C5</f>
        <v>8713</v>
      </c>
      <c r="F5" s="84">
        <f>E5/C5*100</f>
        <v>1.3870868628721438</v>
      </c>
    </row>
    <row r="6" spans="1:6" ht="21.75" customHeight="1">
      <c r="A6" s="119"/>
      <c r="B6" s="120" t="s">
        <v>110</v>
      </c>
      <c r="C6" s="83">
        <f>'附表4-2019年基金收入完成'!D7</f>
        <v>625814</v>
      </c>
      <c r="D6" s="122">
        <v>643864</v>
      </c>
      <c r="E6" s="121">
        <f aca="true" t="shared" si="0" ref="E6:E17">D6-C6</f>
        <v>18050</v>
      </c>
      <c r="F6" s="84">
        <f aca="true" t="shared" si="1" ref="F6:F17">E6/C6*100</f>
        <v>2.8842435611859116</v>
      </c>
    </row>
    <row r="7" spans="1:6" ht="21.75" customHeight="1">
      <c r="A7" s="119"/>
      <c r="B7" s="120" t="s">
        <v>111</v>
      </c>
      <c r="C7" s="83">
        <f>'附表4-2019年基金收入完成'!D8</f>
        <v>-3000</v>
      </c>
      <c r="D7" s="122">
        <v>-12000</v>
      </c>
      <c r="E7" s="121">
        <f t="shared" si="0"/>
        <v>-9000</v>
      </c>
      <c r="F7" s="84">
        <f t="shared" si="1"/>
        <v>300</v>
      </c>
    </row>
    <row r="8" spans="1:6" ht="21.75" customHeight="1">
      <c r="A8" s="119"/>
      <c r="B8" s="120" t="s">
        <v>112</v>
      </c>
      <c r="C8" s="83">
        <f>'附表4-2019年基金收入完成'!D9</f>
        <v>5337</v>
      </c>
      <c r="D8" s="122">
        <v>5000</v>
      </c>
      <c r="E8" s="121">
        <f t="shared" si="0"/>
        <v>-337</v>
      </c>
      <c r="F8" s="84">
        <f t="shared" si="1"/>
        <v>-6.314408843919805</v>
      </c>
    </row>
    <row r="9" spans="1:6" ht="21.75" customHeight="1">
      <c r="A9" s="119" t="s">
        <v>44</v>
      </c>
      <c r="B9" s="120" t="s">
        <v>113</v>
      </c>
      <c r="C9" s="83">
        <f>'附表4-2019年基金收入完成'!D10</f>
        <v>36000</v>
      </c>
      <c r="D9" s="83">
        <v>35000</v>
      </c>
      <c r="E9" s="121">
        <f t="shared" si="0"/>
        <v>-1000</v>
      </c>
      <c r="F9" s="84">
        <f t="shared" si="1"/>
        <v>-2.7777777777777777</v>
      </c>
    </row>
    <row r="10" spans="1:6" ht="21.75" customHeight="1">
      <c r="A10" s="119" t="s">
        <v>51</v>
      </c>
      <c r="B10" s="123" t="s">
        <v>114</v>
      </c>
      <c r="C10" s="83">
        <f>'附表4-2019年基金收入完成'!D11</f>
        <v>913</v>
      </c>
      <c r="D10" s="122">
        <v>136</v>
      </c>
      <c r="E10" s="121">
        <f t="shared" si="0"/>
        <v>-777</v>
      </c>
      <c r="F10" s="84">
        <f t="shared" si="1"/>
        <v>-85.1040525739321</v>
      </c>
    </row>
    <row r="11" spans="1:6" ht="21.75" customHeight="1">
      <c r="A11" s="119"/>
      <c r="B11" s="124" t="s">
        <v>115</v>
      </c>
      <c r="C11" s="125">
        <f>C5+C9+C10</f>
        <v>665064</v>
      </c>
      <c r="D11" s="125">
        <f>D5+D9+D10</f>
        <v>672000</v>
      </c>
      <c r="E11" s="126">
        <f t="shared" si="0"/>
        <v>6936</v>
      </c>
      <c r="F11" s="80">
        <f t="shared" si="1"/>
        <v>1.042907148785681</v>
      </c>
    </row>
    <row r="12" spans="1:6" ht="21.75" customHeight="1">
      <c r="A12" s="119" t="s">
        <v>53</v>
      </c>
      <c r="B12" s="127" t="s">
        <v>116</v>
      </c>
      <c r="C12" s="83">
        <f>'附表4-2019年基金收入完成'!D13</f>
        <v>4093</v>
      </c>
      <c r="D12" s="83">
        <v>178279</v>
      </c>
      <c r="E12" s="121">
        <f t="shared" si="0"/>
        <v>174186</v>
      </c>
      <c r="F12" s="84"/>
    </row>
    <row r="13" spans="1:6" ht="21.75" customHeight="1">
      <c r="A13" s="119" t="s">
        <v>55</v>
      </c>
      <c r="B13" s="128" t="s">
        <v>117</v>
      </c>
      <c r="C13" s="83">
        <f>'附表4-2019年基金收入完成'!D14</f>
        <v>2427</v>
      </c>
      <c r="D13" s="83"/>
      <c r="E13" s="121">
        <f t="shared" si="0"/>
        <v>-2427</v>
      </c>
      <c r="F13" s="84"/>
    </row>
    <row r="14" spans="1:6" ht="21.75" customHeight="1">
      <c r="A14" s="119" t="s">
        <v>57</v>
      </c>
      <c r="B14" s="129" t="s">
        <v>118</v>
      </c>
      <c r="C14" s="83">
        <f>'附表4-2019年基金收入完成'!D15</f>
        <v>183500</v>
      </c>
      <c r="D14" s="83">
        <v>100000</v>
      </c>
      <c r="E14" s="121">
        <f t="shared" si="0"/>
        <v>-83500</v>
      </c>
      <c r="F14" s="84"/>
    </row>
    <row r="15" spans="1:6" ht="21.75" customHeight="1">
      <c r="A15" s="119" t="s">
        <v>59</v>
      </c>
      <c r="B15" s="129" t="s">
        <v>119</v>
      </c>
      <c r="C15" s="83">
        <f>'附表4-2019年基金收入完成'!D16</f>
        <v>-6000</v>
      </c>
      <c r="D15" s="83">
        <v>-189693</v>
      </c>
      <c r="E15" s="121">
        <f t="shared" si="0"/>
        <v>-183693</v>
      </c>
      <c r="F15" s="84"/>
    </row>
    <row r="16" spans="1:6" ht="21.75" customHeight="1">
      <c r="A16" s="119" t="s">
        <v>77</v>
      </c>
      <c r="B16" s="130" t="s">
        <v>120</v>
      </c>
      <c r="C16" s="83">
        <f>'附表4-2019年基金收入完成'!D17</f>
        <v>-154913</v>
      </c>
      <c r="D16" s="83"/>
      <c r="E16" s="121">
        <f t="shared" si="0"/>
        <v>154913</v>
      </c>
      <c r="F16" s="84"/>
    </row>
    <row r="17" spans="1:6" ht="21.75" customHeight="1">
      <c r="A17" s="131"/>
      <c r="B17" s="132" t="s">
        <v>152</v>
      </c>
      <c r="C17" s="133">
        <f>SUM(C11:C16)</f>
        <v>694171</v>
      </c>
      <c r="D17" s="133">
        <f>SUM(D11:D16)</f>
        <v>760586</v>
      </c>
      <c r="E17" s="126">
        <f t="shared" si="0"/>
        <v>66415</v>
      </c>
      <c r="F17" s="80">
        <f t="shared" si="1"/>
        <v>9.56752730955341</v>
      </c>
    </row>
    <row r="18" spans="1:6" ht="30" customHeight="1">
      <c r="A18" s="134"/>
      <c r="B18" s="134"/>
      <c r="C18" s="134"/>
      <c r="D18" s="134"/>
      <c r="E18" s="134"/>
      <c r="F18" s="134"/>
    </row>
  </sheetData>
  <sheetProtection/>
  <mergeCells count="2">
    <mergeCell ref="A2:F2"/>
    <mergeCell ref="A18:F18"/>
  </mergeCells>
  <printOptions horizontalCentered="1"/>
  <pageMargins left="0.83" right="0.83" top="0.79" bottom="0.79" header="0.51" footer="0.51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zoomScaleSheetLayoutView="100" workbookViewId="0" topLeftCell="A1">
      <selection activeCell="J22" sqref="J22"/>
    </sheetView>
  </sheetViews>
  <sheetFormatPr defaultColWidth="9.00390625" defaultRowHeight="18" customHeight="1"/>
  <cols>
    <col min="1" max="1" width="57.00390625" style="93" customWidth="1"/>
    <col min="2" max="2" width="17.00390625" style="93" customWidth="1"/>
    <col min="3" max="3" width="16.625" style="93" customWidth="1"/>
    <col min="4" max="4" width="15.875" style="93" customWidth="1"/>
    <col min="5" max="5" width="15.25390625" style="93" customWidth="1"/>
    <col min="6" max="255" width="9.00390625" style="93" customWidth="1"/>
  </cols>
  <sheetData>
    <row r="1" spans="1:253" ht="14.25" customHeight="1">
      <c r="A1" s="94" t="s">
        <v>579</v>
      </c>
      <c r="B1" s="94"/>
      <c r="C1" s="94"/>
      <c r="D1" s="94"/>
      <c r="E1" s="95"/>
      <c r="H1" s="9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5" s="90" customFormat="1" ht="18" customHeight="1">
      <c r="A2" s="97" t="s">
        <v>580</v>
      </c>
      <c r="B2" s="97"/>
      <c r="C2" s="97"/>
      <c r="D2" s="97"/>
      <c r="E2" s="97"/>
    </row>
    <row r="3" spans="1:5" s="91" customFormat="1" ht="18" customHeight="1">
      <c r="A3" s="98"/>
      <c r="B3" s="98"/>
      <c r="C3" s="98"/>
      <c r="D3" s="98"/>
      <c r="E3" s="99" t="s">
        <v>2</v>
      </c>
    </row>
    <row r="4" spans="1:5" s="92" customFormat="1" ht="22.5" customHeight="1">
      <c r="A4" s="100" t="s">
        <v>63</v>
      </c>
      <c r="B4" s="39" t="s">
        <v>160</v>
      </c>
      <c r="C4" s="39" t="s">
        <v>161</v>
      </c>
      <c r="D4" s="101" t="s">
        <v>9</v>
      </c>
      <c r="E4" s="102" t="s">
        <v>10</v>
      </c>
    </row>
    <row r="5" spans="1:253" s="77" customFormat="1" ht="24.75" customHeight="1">
      <c r="A5" s="103" t="s">
        <v>581</v>
      </c>
      <c r="B5" s="104">
        <f>B6+B14+B16</f>
        <v>507865</v>
      </c>
      <c r="C5" s="104">
        <f>C6+C14+C16</f>
        <v>502706</v>
      </c>
      <c r="D5" s="105">
        <f>C5-B5</f>
        <v>-5159</v>
      </c>
      <c r="E5" s="106">
        <f>D5/B5*100</f>
        <v>-1.0158211335689604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</row>
    <row r="6" spans="1:253" s="77" customFormat="1" ht="24.75" customHeight="1">
      <c r="A6" s="103" t="s">
        <v>582</v>
      </c>
      <c r="B6" s="104">
        <f>SUM(B7:B13)</f>
        <v>472865</v>
      </c>
      <c r="C6" s="104">
        <f>SUM(C7:C13)</f>
        <v>467706</v>
      </c>
      <c r="D6" s="105">
        <f aca="true" t="shared" si="0" ref="D6:D19">C6-B6</f>
        <v>-5159</v>
      </c>
      <c r="E6" s="106">
        <f aca="true" t="shared" si="1" ref="E6:E19">D6/B6*100</f>
        <v>-1.0910090617829613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</row>
    <row r="7" spans="1:5" ht="24.75" customHeight="1">
      <c r="A7" s="103" t="s">
        <v>583</v>
      </c>
      <c r="B7" s="104">
        <f>'附表5-2019年基金支出完成'!C10</f>
        <v>184769</v>
      </c>
      <c r="C7" s="104">
        <v>235019</v>
      </c>
      <c r="D7" s="105">
        <f t="shared" si="0"/>
        <v>50250</v>
      </c>
      <c r="E7" s="106">
        <f t="shared" si="1"/>
        <v>27.19612056134958</v>
      </c>
    </row>
    <row r="8" spans="1:5" ht="24.75" customHeight="1">
      <c r="A8" s="103" t="s">
        <v>584</v>
      </c>
      <c r="B8" s="104">
        <f>'附表5-2019年基金支出完成'!C11</f>
        <v>12486</v>
      </c>
      <c r="C8" s="104">
        <v>11715</v>
      </c>
      <c r="D8" s="105">
        <f t="shared" si="0"/>
        <v>-771</v>
      </c>
      <c r="E8" s="106">
        <f t="shared" si="1"/>
        <v>-6.174915905814513</v>
      </c>
    </row>
    <row r="9" spans="1:5" ht="24.75" customHeight="1">
      <c r="A9" s="103" t="s">
        <v>585</v>
      </c>
      <c r="B9" s="104">
        <f>'附表5-2019年基金支出完成'!C12</f>
        <v>246911</v>
      </c>
      <c r="C9" s="104">
        <v>197246</v>
      </c>
      <c r="D9" s="105">
        <f t="shared" si="0"/>
        <v>-49665</v>
      </c>
      <c r="E9" s="106">
        <f t="shared" si="1"/>
        <v>-20.114535196892806</v>
      </c>
    </row>
    <row r="10" spans="1:5" ht="24.75" customHeight="1">
      <c r="A10" s="103" t="s">
        <v>586</v>
      </c>
      <c r="B10" s="104">
        <f>'附表5-2019年基金支出完成'!C13</f>
        <v>9256</v>
      </c>
      <c r="C10" s="104"/>
      <c r="D10" s="105">
        <f t="shared" si="0"/>
        <v>-9256</v>
      </c>
      <c r="E10" s="106">
        <f t="shared" si="1"/>
        <v>-100</v>
      </c>
    </row>
    <row r="11" spans="1:5" ht="24.75" customHeight="1">
      <c r="A11" s="103" t="s">
        <v>587</v>
      </c>
      <c r="B11" s="104">
        <f>'附表5-2019年基金支出完成'!C14</f>
        <v>14519</v>
      </c>
      <c r="C11" s="104">
        <v>20000</v>
      </c>
      <c r="D11" s="105">
        <f t="shared" si="0"/>
        <v>5481</v>
      </c>
      <c r="E11" s="106">
        <f t="shared" si="1"/>
        <v>37.75053378331841</v>
      </c>
    </row>
    <row r="12" spans="1:5" ht="24.75" customHeight="1">
      <c r="A12" s="103" t="s">
        <v>588</v>
      </c>
      <c r="B12" s="104">
        <f>'附表5-2019年基金支出完成'!C15</f>
        <v>3380</v>
      </c>
      <c r="C12" s="104">
        <v>3466</v>
      </c>
      <c r="D12" s="105">
        <f t="shared" si="0"/>
        <v>86</v>
      </c>
      <c r="E12" s="106">
        <f t="shared" si="1"/>
        <v>2.544378698224852</v>
      </c>
    </row>
    <row r="13" spans="1:5" ht="24.75" customHeight="1">
      <c r="A13" s="103" t="s">
        <v>589</v>
      </c>
      <c r="B13" s="104">
        <f>'附表5-2019年基金支出完成'!C16</f>
        <v>1544</v>
      </c>
      <c r="C13" s="104">
        <v>260</v>
      </c>
      <c r="D13" s="105">
        <f t="shared" si="0"/>
        <v>-1284</v>
      </c>
      <c r="E13" s="106">
        <f t="shared" si="1"/>
        <v>-83.16062176165802</v>
      </c>
    </row>
    <row r="14" spans="1:253" s="77" customFormat="1" ht="24.75" customHeight="1">
      <c r="A14" s="107" t="s">
        <v>590</v>
      </c>
      <c r="B14" s="104">
        <f>B15</f>
        <v>35000</v>
      </c>
      <c r="C14" s="104">
        <f>C15</f>
        <v>35000</v>
      </c>
      <c r="D14" s="105"/>
      <c r="E14" s="106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</row>
    <row r="15" spans="1:5" ht="24.75" customHeight="1">
      <c r="A15" s="103" t="s">
        <v>583</v>
      </c>
      <c r="B15" s="104">
        <f>'附表5-2019年基金支出完成'!C18</f>
        <v>35000</v>
      </c>
      <c r="C15" s="104">
        <v>35000</v>
      </c>
      <c r="D15" s="105"/>
      <c r="E15" s="106"/>
    </row>
    <row r="16" spans="1:253" s="77" customFormat="1" ht="24.75" customHeight="1" hidden="1">
      <c r="A16" s="103" t="s">
        <v>591</v>
      </c>
      <c r="B16" s="104">
        <f>'附表5-2019年基金支出完成'!C19</f>
        <v>0</v>
      </c>
      <c r="C16" s="108"/>
      <c r="D16" s="105"/>
      <c r="E16" s="10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</row>
    <row r="17" spans="1:5" ht="24.75" customHeight="1">
      <c r="A17" s="103" t="s">
        <v>139</v>
      </c>
      <c r="B17" s="104">
        <f>B18</f>
        <v>5600</v>
      </c>
      <c r="C17" s="104">
        <f>C18</f>
        <v>5600</v>
      </c>
      <c r="D17" s="105"/>
      <c r="E17" s="106"/>
    </row>
    <row r="18" spans="1:253" s="77" customFormat="1" ht="24.75" customHeight="1">
      <c r="A18" s="103" t="s">
        <v>140</v>
      </c>
      <c r="B18" s="104">
        <f>'附表5-2019年基金支出完成'!C21</f>
        <v>5600</v>
      </c>
      <c r="C18" s="104">
        <v>5600</v>
      </c>
      <c r="D18" s="105"/>
      <c r="E18" s="106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</row>
    <row r="19" spans="1:253" s="77" customFormat="1" ht="24.75" customHeight="1">
      <c r="A19" s="109" t="s">
        <v>592</v>
      </c>
      <c r="B19" s="110">
        <f>B5+B17</f>
        <v>513465</v>
      </c>
      <c r="C19" s="110">
        <f>C5+C17</f>
        <v>508306</v>
      </c>
      <c r="D19" s="111">
        <f t="shared" si="0"/>
        <v>-5159</v>
      </c>
      <c r="E19" s="112">
        <f t="shared" si="1"/>
        <v>-1.004742290126883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</row>
    <row r="20" spans="1:5" ht="25.5" customHeight="1">
      <c r="A20" s="113"/>
      <c r="B20" s="114"/>
      <c r="C20" s="114"/>
      <c r="D20" s="114"/>
      <c r="E20" s="114"/>
    </row>
  </sheetData>
  <sheetProtection/>
  <mergeCells count="2">
    <mergeCell ref="A2:E2"/>
    <mergeCell ref="A20:E20"/>
  </mergeCells>
  <printOptions horizontalCentered="1"/>
  <pageMargins left="0.83" right="0.83" top="0.79" bottom="0.79" header="0.51" footer="0.51"/>
  <pageSetup fitToHeight="1" fitToWidth="1" horizontalDpi="600" verticalDpi="600" orientation="landscape" paperSize="9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workbookViewId="0" topLeftCell="A1">
      <selection activeCell="J22" sqref="J22"/>
    </sheetView>
  </sheetViews>
  <sheetFormatPr defaultColWidth="9.00390625" defaultRowHeight="14.25"/>
  <cols>
    <col min="1" max="1" width="48.75390625" style="55" customWidth="1"/>
    <col min="2" max="2" width="23.00390625" style="55" customWidth="1"/>
    <col min="3" max="3" width="21.125" style="55" customWidth="1"/>
    <col min="4" max="4" width="20.75390625" style="56" customWidth="1"/>
    <col min="5" max="255" width="9.00390625" style="56" customWidth="1"/>
    <col min="256" max="256" width="9.00390625" style="77" customWidth="1"/>
  </cols>
  <sheetData>
    <row r="1" spans="1:256" s="56" customFormat="1" ht="16.5" customHeight="1">
      <c r="A1" s="57" t="s">
        <v>593</v>
      </c>
      <c r="B1" s="55"/>
      <c r="C1" s="55"/>
      <c r="IV1" s="77"/>
    </row>
    <row r="2" spans="1:256" s="56" customFormat="1" ht="27.75" customHeight="1">
      <c r="A2" s="58" t="s">
        <v>594</v>
      </c>
      <c r="B2" s="58"/>
      <c r="C2" s="58"/>
      <c r="D2" s="58"/>
      <c r="IV2" s="77"/>
    </row>
    <row r="3" spans="1:256" s="56" customFormat="1" ht="21" customHeight="1">
      <c r="A3" s="55"/>
      <c r="B3" s="55"/>
      <c r="C3" s="55"/>
      <c r="D3" s="59" t="s">
        <v>2</v>
      </c>
      <c r="IV3" s="77"/>
    </row>
    <row r="4" spans="1:256" s="56" customFormat="1" ht="36.75" customHeight="1">
      <c r="A4" s="60" t="s">
        <v>41</v>
      </c>
      <c r="B4" s="61" t="s">
        <v>160</v>
      </c>
      <c r="C4" s="62" t="s">
        <v>161</v>
      </c>
      <c r="D4" s="63" t="s">
        <v>578</v>
      </c>
      <c r="IV4" s="77"/>
    </row>
    <row r="5" spans="1:256" s="56" customFormat="1" ht="37.5" customHeight="1">
      <c r="A5" s="78" t="s">
        <v>145</v>
      </c>
      <c r="B5" s="79">
        <f>B6+B8</f>
        <v>8830</v>
      </c>
      <c r="C5" s="79">
        <f>C6+C8</f>
        <v>5300</v>
      </c>
      <c r="D5" s="80">
        <f aca="true" t="shared" si="0" ref="D5:D12">(C5/B5-1)*100</f>
        <v>-39.97734994337486</v>
      </c>
      <c r="IV5" s="77"/>
    </row>
    <row r="6" spans="1:256" s="56" customFormat="1" ht="37.5" customHeight="1">
      <c r="A6" s="81" t="s">
        <v>146</v>
      </c>
      <c r="B6" s="82">
        <f>'附表6-2019年国有资本经营收入完成'!C7</f>
        <v>7030</v>
      </c>
      <c r="C6" s="83">
        <f>C7</f>
        <v>5300</v>
      </c>
      <c r="D6" s="84">
        <f t="shared" si="0"/>
        <v>-24.60881934566145</v>
      </c>
      <c r="IV6" s="77"/>
    </row>
    <row r="7" spans="1:256" s="56" customFormat="1" ht="37.5" customHeight="1">
      <c r="A7" s="85" t="s">
        <v>147</v>
      </c>
      <c r="B7" s="82">
        <f>'附表6-2019年国有资本经营收入完成'!C8</f>
        <v>7030</v>
      </c>
      <c r="C7" s="83">
        <v>5300</v>
      </c>
      <c r="D7" s="84">
        <f t="shared" si="0"/>
        <v>-24.60881934566145</v>
      </c>
      <c r="IV7" s="77"/>
    </row>
    <row r="8" spans="1:256" s="56" customFormat="1" ht="37.5" customHeight="1">
      <c r="A8" s="81" t="s">
        <v>148</v>
      </c>
      <c r="B8" s="82">
        <f>'附表6-2019年国有资本经营收入完成'!C9</f>
        <v>1800</v>
      </c>
      <c r="C8" s="83"/>
      <c r="D8" s="84">
        <f t="shared" si="0"/>
        <v>-100</v>
      </c>
      <c r="IV8" s="77"/>
    </row>
    <row r="9" spans="1:256" s="76" customFormat="1" ht="37.5" customHeight="1">
      <c r="A9" s="81" t="s">
        <v>149</v>
      </c>
      <c r="B9" s="82">
        <f>'附表6-2019年国有资本经营收入完成'!C10</f>
        <v>1800</v>
      </c>
      <c r="C9" s="83"/>
      <c r="D9" s="84">
        <f t="shared" si="0"/>
        <v>-100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77"/>
    </row>
    <row r="10" spans="1:256" s="76" customFormat="1" ht="37.5" customHeight="1">
      <c r="A10" s="78" t="s">
        <v>595</v>
      </c>
      <c r="B10" s="82">
        <f>'附表6-2019年国有资本经营收入完成'!C11</f>
        <v>3054</v>
      </c>
      <c r="C10" s="86">
        <v>2816</v>
      </c>
      <c r="D10" s="84">
        <f t="shared" si="0"/>
        <v>-7.793058284217425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77"/>
    </row>
    <row r="11" spans="1:256" s="76" customFormat="1" ht="30" customHeight="1">
      <c r="A11" s="78" t="s">
        <v>596</v>
      </c>
      <c r="B11" s="82">
        <f>'附表6-2019年国有资本经营收入完成'!C12</f>
        <v>-2208</v>
      </c>
      <c r="C11" s="86">
        <v>-1590</v>
      </c>
      <c r="D11" s="84">
        <f t="shared" si="0"/>
        <v>-27.989130434782606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77"/>
    </row>
    <row r="12" spans="1:256" s="76" customFormat="1" ht="33.75" customHeight="1">
      <c r="A12" s="87" t="s">
        <v>597</v>
      </c>
      <c r="B12" s="88">
        <f>B5+B10+B11</f>
        <v>9676</v>
      </c>
      <c r="C12" s="88">
        <f>C5+C10+C11</f>
        <v>6526</v>
      </c>
      <c r="D12" s="89">
        <f t="shared" si="0"/>
        <v>-32.55477470028938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77"/>
    </row>
  </sheetData>
  <sheetProtection/>
  <mergeCells count="1">
    <mergeCell ref="A2:D2"/>
  </mergeCells>
  <printOptions horizontalCentered="1"/>
  <pageMargins left="0.83" right="0.83" top="0.79" bottom="0.79" header="0.51" footer="0.51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A18" sqref="A18"/>
    </sheetView>
  </sheetViews>
  <sheetFormatPr defaultColWidth="9.00390625" defaultRowHeight="14.25"/>
  <cols>
    <col min="1" max="1" width="45.50390625" style="55" customWidth="1"/>
    <col min="2" max="2" width="23.875" style="55" customWidth="1"/>
    <col min="3" max="3" width="22.875" style="55" customWidth="1"/>
    <col min="4" max="4" width="23.375" style="55" customWidth="1"/>
    <col min="5" max="5" width="13.25390625" style="56" hidden="1" customWidth="1"/>
    <col min="6" max="7" width="9.00390625" style="56" hidden="1" customWidth="1"/>
    <col min="8" max="16384" width="9.00390625" style="56" customWidth="1"/>
  </cols>
  <sheetData>
    <row r="1" ht="21.75" customHeight="1">
      <c r="A1" s="57" t="s">
        <v>598</v>
      </c>
    </row>
    <row r="2" spans="1:4" ht="42" customHeight="1">
      <c r="A2" s="58" t="s">
        <v>599</v>
      </c>
      <c r="B2" s="58"/>
      <c r="C2" s="58"/>
      <c r="D2" s="58"/>
    </row>
    <row r="3" ht="17.25" customHeight="1">
      <c r="D3" s="59" t="s">
        <v>2</v>
      </c>
    </row>
    <row r="4" spans="1:4" ht="42" customHeight="1">
      <c r="A4" s="60" t="s">
        <v>600</v>
      </c>
      <c r="B4" s="61" t="s">
        <v>160</v>
      </c>
      <c r="C4" s="62" t="s">
        <v>161</v>
      </c>
      <c r="D4" s="63" t="s">
        <v>10</v>
      </c>
    </row>
    <row r="5" spans="1:4" ht="34.5" customHeight="1">
      <c r="A5" s="64" t="s">
        <v>601</v>
      </c>
      <c r="B5" s="65">
        <f>B6</f>
        <v>6860</v>
      </c>
      <c r="C5" s="65">
        <f>C6</f>
        <v>5000</v>
      </c>
      <c r="D5" s="66">
        <f>(C5/B5-1)*100</f>
        <v>-27.11370262390671</v>
      </c>
    </row>
    <row r="6" spans="1:4" ht="34.5" customHeight="1">
      <c r="A6" s="67" t="s">
        <v>602</v>
      </c>
      <c r="B6" s="68">
        <f>B7+B8</f>
        <v>6860</v>
      </c>
      <c r="C6" s="68">
        <f>C7+C8</f>
        <v>5000</v>
      </c>
      <c r="D6" s="69">
        <f>(C6/B6-1)*100</f>
        <v>-27.11370262390671</v>
      </c>
    </row>
    <row r="7" spans="1:4" ht="34.5" customHeight="1">
      <c r="A7" s="67" t="s">
        <v>156</v>
      </c>
      <c r="B7" s="68">
        <f>'附表7-2019年国有资本经营支出完成'!C7</f>
        <v>6500</v>
      </c>
      <c r="C7" s="70">
        <v>5000</v>
      </c>
      <c r="D7" s="69">
        <f>(C7/B7-1)*100</f>
        <v>-23.076923076923073</v>
      </c>
    </row>
    <row r="8" spans="1:4" ht="34.5" customHeight="1">
      <c r="A8" s="71" t="s">
        <v>603</v>
      </c>
      <c r="B8" s="72">
        <f>'附表7-2019年国有资本经营支出完成'!C8</f>
        <v>360</v>
      </c>
      <c r="C8" s="73"/>
      <c r="D8" s="74">
        <f>(C8/B8-1)*100</f>
        <v>-100</v>
      </c>
    </row>
    <row r="9" spans="1:4" ht="40.5" customHeight="1">
      <c r="A9" s="75"/>
      <c r="B9" s="75"/>
      <c r="C9" s="75"/>
      <c r="D9" s="75"/>
    </row>
  </sheetData>
  <sheetProtection/>
  <mergeCells count="2">
    <mergeCell ref="A2:D2"/>
    <mergeCell ref="A9:D9"/>
  </mergeCells>
  <printOptions horizontalCentered="1"/>
  <pageMargins left="0.83" right="0.83" top="0.79" bottom="0.79" header="0.51" footer="0.51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38.75390625" style="27" customWidth="1"/>
    <col min="2" max="2" width="13.125" style="27" customWidth="1"/>
    <col min="3" max="3" width="13.625" style="27" customWidth="1"/>
    <col min="4" max="4" width="12.25390625" style="27" customWidth="1"/>
    <col min="5" max="16384" width="9.00390625" style="27" customWidth="1"/>
  </cols>
  <sheetData>
    <row r="1" spans="1:256" s="1" customFormat="1" ht="14.25">
      <c r="A1" s="3" t="s">
        <v>604</v>
      </c>
      <c r="B1" s="3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s="1" customFormat="1" ht="21" customHeight="1">
      <c r="A2" s="49" t="s">
        <v>605</v>
      </c>
      <c r="B2" s="49"/>
      <c r="C2" s="49"/>
      <c r="D2" s="4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1" customFormat="1" ht="18" customHeight="1">
      <c r="A3" s="36"/>
      <c r="B3" s="27"/>
      <c r="C3" s="27"/>
      <c r="D3" s="50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1" customFormat="1" ht="18" customHeight="1">
      <c r="A4" s="39" t="s">
        <v>606</v>
      </c>
      <c r="B4" s="39" t="s">
        <v>160</v>
      </c>
      <c r="C4" s="40" t="s">
        <v>161</v>
      </c>
      <c r="D4" s="41" t="s">
        <v>607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" customFormat="1" ht="18" customHeight="1">
      <c r="A5" s="42" t="s">
        <v>608</v>
      </c>
      <c r="B5" s="51">
        <v>0</v>
      </c>
      <c r="C5" s="51">
        <v>0</v>
      </c>
      <c r="D5" s="44">
        <v>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1" customFormat="1" ht="18" customHeight="1">
      <c r="A6" s="42" t="s">
        <v>609</v>
      </c>
      <c r="B6" s="51">
        <v>0</v>
      </c>
      <c r="C6" s="51">
        <v>0</v>
      </c>
      <c r="D6" s="44"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1" customFormat="1" ht="18" customHeight="1">
      <c r="A7" s="42" t="s">
        <v>610</v>
      </c>
      <c r="B7" s="51">
        <v>0</v>
      </c>
      <c r="C7" s="51">
        <v>0</v>
      </c>
      <c r="D7" s="44"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1" customFormat="1" ht="18" customHeight="1">
      <c r="A8" s="42" t="s">
        <v>611</v>
      </c>
      <c r="B8" s="51">
        <v>0</v>
      </c>
      <c r="C8" s="51">
        <v>0</v>
      </c>
      <c r="D8" s="44">
        <v>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1" customFormat="1" ht="18" customHeight="1">
      <c r="A9" s="42" t="s">
        <v>609</v>
      </c>
      <c r="B9" s="51">
        <v>0</v>
      </c>
      <c r="C9" s="51">
        <v>0</v>
      </c>
      <c r="D9" s="44"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1" customFormat="1" ht="18" customHeight="1">
      <c r="A10" s="42" t="s">
        <v>612</v>
      </c>
      <c r="B10" s="51">
        <v>0</v>
      </c>
      <c r="C10" s="51">
        <v>0</v>
      </c>
      <c r="D10" s="44">
        <v>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1" customFormat="1" ht="18" customHeight="1">
      <c r="A11" s="42" t="s">
        <v>610</v>
      </c>
      <c r="B11" s="51">
        <v>0</v>
      </c>
      <c r="C11" s="51">
        <v>0</v>
      </c>
      <c r="D11" s="44"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1" customFormat="1" ht="18" customHeight="1">
      <c r="A12" s="42" t="s">
        <v>613</v>
      </c>
      <c r="B12" s="51">
        <v>0</v>
      </c>
      <c r="C12" s="51">
        <v>0</v>
      </c>
      <c r="D12" s="44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1" customFormat="1" ht="18" customHeight="1">
      <c r="A13" s="42" t="s">
        <v>609</v>
      </c>
      <c r="B13" s="51">
        <v>0</v>
      </c>
      <c r="C13" s="51">
        <v>0</v>
      </c>
      <c r="D13" s="44"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1" customFormat="1" ht="18" customHeight="1">
      <c r="A14" s="42" t="s">
        <v>612</v>
      </c>
      <c r="B14" s="51">
        <v>0</v>
      </c>
      <c r="C14" s="51">
        <v>0</v>
      </c>
      <c r="D14" s="44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1" customFormat="1" ht="18" customHeight="1">
      <c r="A15" s="42" t="s">
        <v>610</v>
      </c>
      <c r="B15" s="51">
        <v>0</v>
      </c>
      <c r="C15" s="51">
        <v>0</v>
      </c>
      <c r="D15" s="44"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1" customFormat="1" ht="18" customHeight="1">
      <c r="A16" s="42" t="s">
        <v>614</v>
      </c>
      <c r="B16" s="51">
        <v>0</v>
      </c>
      <c r="C16" s="51">
        <v>0</v>
      </c>
      <c r="D16" s="44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1" customFormat="1" ht="18" customHeight="1">
      <c r="A17" s="42" t="s">
        <v>609</v>
      </c>
      <c r="B17" s="51">
        <v>0</v>
      </c>
      <c r="C17" s="51">
        <v>0</v>
      </c>
      <c r="D17" s="44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1" customFormat="1" ht="18" customHeight="1">
      <c r="A18" s="42" t="s">
        <v>610</v>
      </c>
      <c r="B18" s="51">
        <v>0</v>
      </c>
      <c r="C18" s="51">
        <v>0</v>
      </c>
      <c r="D18" s="44">
        <v>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1" customFormat="1" ht="18" customHeight="1">
      <c r="A19" s="42" t="s">
        <v>615</v>
      </c>
      <c r="B19" s="51">
        <v>0</v>
      </c>
      <c r="C19" s="51">
        <v>0</v>
      </c>
      <c r="D19" s="44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1" customFormat="1" ht="18" customHeight="1">
      <c r="A20" s="42" t="s">
        <v>609</v>
      </c>
      <c r="B20" s="51">
        <v>0</v>
      </c>
      <c r="C20" s="51">
        <v>0</v>
      </c>
      <c r="D20" s="44"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1" customFormat="1" ht="18" customHeight="1">
      <c r="A21" s="42" t="s">
        <v>612</v>
      </c>
      <c r="B21" s="51">
        <v>0</v>
      </c>
      <c r="C21" s="51">
        <v>0</v>
      </c>
      <c r="D21" s="44"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1" customFormat="1" ht="18" customHeight="1">
      <c r="A22" s="42" t="s">
        <v>610</v>
      </c>
      <c r="B22" s="51">
        <v>0</v>
      </c>
      <c r="C22" s="51">
        <v>0</v>
      </c>
      <c r="D22" s="44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1" customFormat="1" ht="18" customHeight="1">
      <c r="A23" s="42" t="s">
        <v>616</v>
      </c>
      <c r="B23" s="51">
        <v>0</v>
      </c>
      <c r="C23" s="51">
        <v>0</v>
      </c>
      <c r="D23" s="44"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1" customFormat="1" ht="18" customHeight="1">
      <c r="A24" s="42" t="s">
        <v>609</v>
      </c>
      <c r="B24" s="51">
        <v>0</v>
      </c>
      <c r="C24" s="51">
        <v>0</v>
      </c>
      <c r="D24" s="44"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1" customFormat="1" ht="18" customHeight="1">
      <c r="A25" s="42" t="s">
        <v>610</v>
      </c>
      <c r="B25" s="51">
        <v>0</v>
      </c>
      <c r="C25" s="51">
        <v>0</v>
      </c>
      <c r="D25" s="44">
        <v>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1" customFormat="1" ht="18" customHeight="1">
      <c r="A26" s="42" t="s">
        <v>617</v>
      </c>
      <c r="B26" s="51">
        <v>0</v>
      </c>
      <c r="C26" s="51">
        <v>0</v>
      </c>
      <c r="D26" s="44">
        <v>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1" customFormat="1" ht="18" customHeight="1">
      <c r="A27" s="42" t="s">
        <v>609</v>
      </c>
      <c r="B27" s="51">
        <v>0</v>
      </c>
      <c r="C27" s="51">
        <v>0</v>
      </c>
      <c r="D27" s="44">
        <v>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1" customFormat="1" ht="18" customHeight="1">
      <c r="A28" s="42" t="s">
        <v>610</v>
      </c>
      <c r="B28" s="51">
        <v>0</v>
      </c>
      <c r="C28" s="51">
        <v>0</v>
      </c>
      <c r="D28" s="44"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1" customFormat="1" ht="18" customHeight="1">
      <c r="A29" s="42" t="s">
        <v>618</v>
      </c>
      <c r="B29" s="51">
        <v>0</v>
      </c>
      <c r="C29" s="51">
        <v>0</v>
      </c>
      <c r="D29" s="44"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1" customFormat="1" ht="18" customHeight="1">
      <c r="A30" s="42" t="s">
        <v>609</v>
      </c>
      <c r="B30" s="51">
        <v>0</v>
      </c>
      <c r="C30" s="51">
        <v>0</v>
      </c>
      <c r="D30" s="44">
        <v>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1" customFormat="1" ht="18" customHeight="1">
      <c r="A31" s="42" t="s">
        <v>610</v>
      </c>
      <c r="B31" s="51">
        <v>0</v>
      </c>
      <c r="C31" s="51">
        <v>0</v>
      </c>
      <c r="D31" s="44"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1" customFormat="1" ht="18" customHeight="1">
      <c r="A32" s="45" t="s">
        <v>619</v>
      </c>
      <c r="B32" s="52">
        <v>0</v>
      </c>
      <c r="C32" s="52">
        <v>0</v>
      </c>
      <c r="D32" s="53">
        <v>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1" customFormat="1" ht="14.25">
      <c r="A33" s="54" t="s">
        <v>620</v>
      </c>
      <c r="B33" s="54"/>
      <c r="C33" s="54"/>
      <c r="D33" s="5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</sheetData>
  <sheetProtection/>
  <mergeCells count="2">
    <mergeCell ref="A2:D2"/>
    <mergeCell ref="A33:D33"/>
  </mergeCells>
  <printOptions horizontalCentered="1"/>
  <pageMargins left="0.83" right="0.83" top="0.79" bottom="0.79" header="0.5" footer="0.5"/>
  <pageSetup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SheetLayoutView="100" workbookViewId="0" topLeftCell="A1">
      <selection activeCell="G16" sqref="G16"/>
    </sheetView>
  </sheetViews>
  <sheetFormatPr defaultColWidth="19.00390625" defaultRowHeight="14.25"/>
  <cols>
    <col min="1" max="1" width="35.50390625" style="27" customWidth="1"/>
    <col min="2" max="2" width="14.375" style="27" customWidth="1"/>
    <col min="3" max="3" width="16.00390625" style="27" customWidth="1"/>
    <col min="4" max="4" width="14.375" style="27" customWidth="1"/>
    <col min="5" max="16384" width="19.00390625" style="27" customWidth="1"/>
  </cols>
  <sheetData>
    <row r="1" spans="1:256" s="1" customFormat="1" ht="14.25">
      <c r="A1" s="3" t="s">
        <v>621</v>
      </c>
      <c r="B1" s="3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s="1" customFormat="1" ht="20.25">
      <c r="A2" s="35" t="s">
        <v>622</v>
      </c>
      <c r="B2" s="35"/>
      <c r="C2" s="35"/>
      <c r="D2" s="35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1" customFormat="1" ht="15">
      <c r="A3" s="36"/>
      <c r="B3" s="27"/>
      <c r="C3" s="27"/>
      <c r="D3" s="37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1" customFormat="1" ht="27.75" customHeight="1">
      <c r="A4" s="38" t="s">
        <v>600</v>
      </c>
      <c r="B4" s="39" t="s">
        <v>160</v>
      </c>
      <c r="C4" s="40" t="s">
        <v>161</v>
      </c>
      <c r="D4" s="41" t="s">
        <v>10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" customFormat="1" ht="27.75" customHeight="1">
      <c r="A5" s="42" t="s">
        <v>623</v>
      </c>
      <c r="B5" s="43">
        <v>0</v>
      </c>
      <c r="C5" s="43">
        <v>0</v>
      </c>
      <c r="D5" s="44">
        <v>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1" customFormat="1" ht="27.75" customHeight="1">
      <c r="A6" s="42" t="s">
        <v>624</v>
      </c>
      <c r="B6" s="43">
        <v>0</v>
      </c>
      <c r="C6" s="43">
        <v>0</v>
      </c>
      <c r="D6" s="44"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1" customFormat="1" ht="27.75" customHeight="1">
      <c r="A7" s="42" t="s">
        <v>625</v>
      </c>
      <c r="B7" s="43">
        <v>0</v>
      </c>
      <c r="C7" s="43">
        <v>0</v>
      </c>
      <c r="D7" s="44"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1" customFormat="1" ht="27.75" customHeight="1">
      <c r="A8" s="42" t="s">
        <v>624</v>
      </c>
      <c r="B8" s="43">
        <v>0</v>
      </c>
      <c r="C8" s="43">
        <v>0</v>
      </c>
      <c r="D8" s="44">
        <v>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1" customFormat="1" ht="27.75" customHeight="1">
      <c r="A9" s="42" t="s">
        <v>626</v>
      </c>
      <c r="B9" s="43">
        <v>0</v>
      </c>
      <c r="C9" s="43">
        <v>0</v>
      </c>
      <c r="D9" s="44"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1" customFormat="1" ht="27.75" customHeight="1">
      <c r="A10" s="42" t="s">
        <v>627</v>
      </c>
      <c r="B10" s="43">
        <v>0</v>
      </c>
      <c r="C10" s="43">
        <v>0</v>
      </c>
      <c r="D10" s="44">
        <v>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1" customFormat="1" ht="27.75" customHeight="1">
      <c r="A11" s="42" t="s">
        <v>628</v>
      </c>
      <c r="B11" s="43">
        <v>0</v>
      </c>
      <c r="C11" s="43">
        <v>0</v>
      </c>
      <c r="D11" s="44"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1" customFormat="1" ht="27.75" customHeight="1">
      <c r="A12" s="42" t="s">
        <v>629</v>
      </c>
      <c r="B12" s="43">
        <v>0</v>
      </c>
      <c r="C12" s="43">
        <v>0</v>
      </c>
      <c r="D12" s="44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1" customFormat="1" ht="27.75" customHeight="1">
      <c r="A13" s="42" t="s">
        <v>630</v>
      </c>
      <c r="B13" s="43">
        <v>0</v>
      </c>
      <c r="C13" s="43">
        <v>0</v>
      </c>
      <c r="D13" s="44"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1" customFormat="1" ht="27.75" customHeight="1">
      <c r="A14" s="42" t="s">
        <v>629</v>
      </c>
      <c r="B14" s="43">
        <v>0</v>
      </c>
      <c r="C14" s="43">
        <v>0</v>
      </c>
      <c r="D14" s="44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1" customFormat="1" ht="27.75" customHeight="1">
      <c r="A15" s="42" t="s">
        <v>631</v>
      </c>
      <c r="B15" s="43">
        <v>0</v>
      </c>
      <c r="C15" s="43">
        <v>0</v>
      </c>
      <c r="D15" s="44"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1" customFormat="1" ht="27.75" customHeight="1">
      <c r="A16" s="42" t="s">
        <v>632</v>
      </c>
      <c r="B16" s="43">
        <v>0</v>
      </c>
      <c r="C16" s="43">
        <v>0</v>
      </c>
      <c r="D16" s="44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1" customFormat="1" ht="27.75" customHeight="1">
      <c r="A17" s="42" t="s">
        <v>633</v>
      </c>
      <c r="B17" s="43">
        <v>0</v>
      </c>
      <c r="C17" s="43">
        <v>0</v>
      </c>
      <c r="D17" s="44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1" customFormat="1" ht="27.75" customHeight="1">
      <c r="A18" s="42" t="s">
        <v>634</v>
      </c>
      <c r="B18" s="43">
        <v>0</v>
      </c>
      <c r="C18" s="43">
        <v>0</v>
      </c>
      <c r="D18" s="44">
        <v>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1" customFormat="1" ht="27.75" customHeight="1">
      <c r="A19" s="42" t="s">
        <v>635</v>
      </c>
      <c r="B19" s="43">
        <v>0</v>
      </c>
      <c r="C19" s="43">
        <v>0</v>
      </c>
      <c r="D19" s="44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1" customFormat="1" ht="27.75" customHeight="1">
      <c r="A20" s="42" t="s">
        <v>636</v>
      </c>
      <c r="B20" s="43">
        <v>0</v>
      </c>
      <c r="C20" s="43">
        <v>0</v>
      </c>
      <c r="D20" s="44"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1" customFormat="1" ht="27.75" customHeight="1">
      <c r="A21" s="45" t="s">
        <v>592</v>
      </c>
      <c r="B21" s="46">
        <v>0</v>
      </c>
      <c r="C21" s="46">
        <v>0</v>
      </c>
      <c r="D21" s="47"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1" customFormat="1" ht="27.75" customHeight="1">
      <c r="A22" s="48" t="s">
        <v>637</v>
      </c>
      <c r="B22" s="4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</sheetData>
  <sheetProtection/>
  <mergeCells count="1">
    <mergeCell ref="A2:D2"/>
  </mergeCells>
  <printOptions horizontalCentered="1"/>
  <pageMargins left="0.83" right="0.83" top="0.79" bottom="0.79" header="0.5" footer="0.5"/>
  <pageSetup fitToHeight="1" fitToWidth="1" horizontalDpi="600" verticalDpi="600" orientation="portrait" paperSize="9" scale="9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35.625" style="27" customWidth="1"/>
    <col min="2" max="2" width="11.75390625" style="27" customWidth="1"/>
    <col min="3" max="3" width="12.00390625" style="27" customWidth="1"/>
    <col min="4" max="4" width="13.50390625" style="27" customWidth="1"/>
    <col min="5" max="5" width="14.00390625" style="27" customWidth="1"/>
    <col min="6" max="6" width="12.25390625" style="27" customWidth="1"/>
    <col min="7" max="7" width="12.50390625" style="27" customWidth="1"/>
    <col min="8" max="8" width="14.375" style="27" customWidth="1"/>
    <col min="9" max="16384" width="9.00390625" style="27" customWidth="1"/>
  </cols>
  <sheetData>
    <row r="1" ht="21" customHeight="1">
      <c r="A1" s="3" t="s">
        <v>638</v>
      </c>
    </row>
    <row r="2" spans="1:8" ht="30.75" customHeight="1">
      <c r="A2" s="4" t="s">
        <v>639</v>
      </c>
      <c r="B2" s="28"/>
      <c r="C2" s="28"/>
      <c r="D2" s="28"/>
      <c r="E2" s="28"/>
      <c r="F2" s="28"/>
      <c r="G2" s="28"/>
      <c r="H2" s="28"/>
    </row>
    <row r="3" spans="1:8" ht="36.75" customHeight="1">
      <c r="A3" s="29" t="s">
        <v>640</v>
      </c>
      <c r="B3" s="29"/>
      <c r="C3" s="29"/>
      <c r="D3" s="29"/>
      <c r="E3" s="29"/>
      <c r="F3" s="29"/>
      <c r="G3" s="29"/>
      <c r="H3" s="29"/>
    </row>
    <row r="4" spans="1:8" ht="36.75" customHeight="1">
      <c r="A4" s="30" t="s">
        <v>606</v>
      </c>
      <c r="B4" s="30" t="s">
        <v>66</v>
      </c>
      <c r="C4" s="30" t="s">
        <v>641</v>
      </c>
      <c r="D4" s="30"/>
      <c r="E4" s="30"/>
      <c r="F4" s="30" t="s">
        <v>642</v>
      </c>
      <c r="G4" s="30"/>
      <c r="H4" s="30"/>
    </row>
    <row r="5" spans="1:8" ht="36.75" customHeight="1">
      <c r="A5" s="30"/>
      <c r="B5" s="30"/>
      <c r="C5" s="30" t="s">
        <v>643</v>
      </c>
      <c r="D5" s="30" t="s">
        <v>644</v>
      </c>
      <c r="E5" s="30" t="s">
        <v>645</v>
      </c>
      <c r="F5" s="30" t="s">
        <v>643</v>
      </c>
      <c r="G5" s="30" t="s">
        <v>646</v>
      </c>
      <c r="H5" s="30" t="s">
        <v>647</v>
      </c>
    </row>
    <row r="6" spans="1:8" ht="36.75" customHeight="1">
      <c r="A6" s="31" t="s">
        <v>648</v>
      </c>
      <c r="B6" s="32">
        <v>216370</v>
      </c>
      <c r="C6" s="32">
        <v>30000</v>
      </c>
      <c r="D6" s="32">
        <v>30000</v>
      </c>
      <c r="E6" s="32"/>
      <c r="F6" s="32">
        <v>186370</v>
      </c>
      <c r="G6" s="32">
        <v>186370</v>
      </c>
      <c r="H6" s="32"/>
    </row>
    <row r="7" spans="1:8" ht="36.75" customHeight="1">
      <c r="A7" s="31" t="s">
        <v>649</v>
      </c>
      <c r="B7" s="32">
        <v>216370</v>
      </c>
      <c r="C7" s="32">
        <v>30000</v>
      </c>
      <c r="D7" s="32">
        <v>30000</v>
      </c>
      <c r="E7" s="32"/>
      <c r="F7" s="32">
        <v>186370</v>
      </c>
      <c r="G7" s="32">
        <v>186370</v>
      </c>
      <c r="H7" s="32"/>
    </row>
    <row r="8" spans="1:8" ht="36.75" customHeight="1">
      <c r="A8" s="31" t="s">
        <v>650</v>
      </c>
      <c r="B8" s="32"/>
      <c r="C8" s="32"/>
      <c r="D8" s="32"/>
      <c r="E8" s="32"/>
      <c r="F8" s="32"/>
      <c r="G8" s="32"/>
      <c r="H8" s="32"/>
    </row>
    <row r="9" spans="1:8" ht="36.75" customHeight="1">
      <c r="A9" s="31" t="s">
        <v>651</v>
      </c>
      <c r="B9" s="32"/>
      <c r="C9" s="32"/>
      <c r="D9" s="32"/>
      <c r="E9" s="32"/>
      <c r="F9" s="32"/>
      <c r="G9" s="32"/>
      <c r="H9" s="32"/>
    </row>
    <row r="10" spans="1:8" ht="36.75" customHeight="1">
      <c r="A10" s="31" t="s">
        <v>652</v>
      </c>
      <c r="B10" s="32">
        <v>6403</v>
      </c>
      <c r="C10" s="32">
        <v>846</v>
      </c>
      <c r="D10" s="32">
        <v>846</v>
      </c>
      <c r="E10" s="32"/>
      <c r="F10" s="32">
        <v>5557</v>
      </c>
      <c r="G10" s="32">
        <v>5557</v>
      </c>
      <c r="H10" s="32"/>
    </row>
    <row r="11" spans="1:8" ht="36.75" customHeight="1">
      <c r="A11" s="31" t="s">
        <v>653</v>
      </c>
      <c r="B11" s="32">
        <v>216370</v>
      </c>
      <c r="C11" s="32">
        <v>30000</v>
      </c>
      <c r="D11" s="32">
        <v>30000</v>
      </c>
      <c r="E11" s="32"/>
      <c r="F11" s="32">
        <v>186370</v>
      </c>
      <c r="G11" s="32">
        <v>186370</v>
      </c>
      <c r="H11" s="33"/>
    </row>
    <row r="12" spans="1:8" ht="36.75" customHeight="1">
      <c r="A12" s="31" t="s">
        <v>654</v>
      </c>
      <c r="B12" s="32"/>
      <c r="C12" s="32"/>
      <c r="D12" s="32"/>
      <c r="E12" s="34"/>
      <c r="F12" s="32"/>
      <c r="G12" s="32"/>
      <c r="H12" s="34"/>
    </row>
    <row r="13" spans="1:8" ht="36.75" customHeight="1">
      <c r="A13" s="31" t="s">
        <v>655</v>
      </c>
      <c r="B13" s="32">
        <v>59000</v>
      </c>
      <c r="C13" s="32"/>
      <c r="D13" s="32"/>
      <c r="E13" s="32"/>
      <c r="F13" s="32">
        <v>59000</v>
      </c>
      <c r="G13" s="32">
        <v>59000</v>
      </c>
      <c r="H13" s="32"/>
    </row>
    <row r="14" spans="1:8" ht="36.75" customHeight="1">
      <c r="A14" s="31" t="s">
        <v>656</v>
      </c>
      <c r="B14" s="32">
        <v>6403</v>
      </c>
      <c r="C14" s="32">
        <v>846</v>
      </c>
      <c r="D14" s="32">
        <v>846</v>
      </c>
      <c r="E14" s="32"/>
      <c r="F14" s="32">
        <v>5557</v>
      </c>
      <c r="G14" s="32">
        <v>5557</v>
      </c>
      <c r="H14" s="32"/>
    </row>
    <row r="15" spans="1:8" ht="36.75" customHeight="1">
      <c r="A15" s="31" t="s">
        <v>657</v>
      </c>
      <c r="B15" s="32">
        <v>157370</v>
      </c>
      <c r="C15" s="32">
        <v>30000</v>
      </c>
      <c r="D15" s="32">
        <v>30000</v>
      </c>
      <c r="E15" s="32"/>
      <c r="F15" s="32">
        <v>127370</v>
      </c>
      <c r="G15" s="32">
        <v>127370</v>
      </c>
      <c r="H15" s="32"/>
    </row>
    <row r="16" spans="1:8" ht="36.75" customHeight="1">
      <c r="A16" s="31" t="s">
        <v>658</v>
      </c>
      <c r="B16" s="32">
        <v>157370</v>
      </c>
      <c r="C16" s="32">
        <v>30000</v>
      </c>
      <c r="D16" s="32">
        <v>30000</v>
      </c>
      <c r="E16" s="32"/>
      <c r="F16" s="32">
        <v>127370</v>
      </c>
      <c r="G16" s="32">
        <v>127370</v>
      </c>
      <c r="H16" s="32"/>
    </row>
  </sheetData>
  <sheetProtection/>
  <mergeCells count="6">
    <mergeCell ref="A2:H2"/>
    <mergeCell ref="A3:H3"/>
    <mergeCell ref="C4:E4"/>
    <mergeCell ref="F4:H4"/>
    <mergeCell ref="A4:A5"/>
    <mergeCell ref="B4:B5"/>
  </mergeCells>
  <printOptions horizontalCentered="1"/>
  <pageMargins left="0.83" right="0.83" top="0.79" bottom="0.79" header="0.51" footer="0.51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6.00390625" style="203" customWidth="1"/>
    <col min="2" max="2" width="31.375" style="136" customWidth="1"/>
    <col min="3" max="3" width="14.00390625" style="136" customWidth="1"/>
    <col min="4" max="4" width="13.375" style="136" customWidth="1"/>
    <col min="5" max="5" width="13.625" style="136" customWidth="1"/>
    <col min="6" max="6" width="12.25390625" style="136" customWidth="1"/>
    <col min="7" max="7" width="13.375" style="207" customWidth="1"/>
    <col min="8" max="8" width="13.125" style="136" customWidth="1"/>
    <col min="9" max="9" width="13.625" style="136" customWidth="1"/>
    <col min="10" max="245" width="9.00390625" style="136" customWidth="1"/>
  </cols>
  <sheetData>
    <row r="1" spans="1:245" s="77" customFormat="1" ht="14.25">
      <c r="A1" s="116" t="s">
        <v>38</v>
      </c>
      <c r="B1" s="116"/>
      <c r="C1" s="136"/>
      <c r="D1" s="136"/>
      <c r="E1" s="204"/>
      <c r="F1" s="204"/>
      <c r="G1" s="136"/>
      <c r="H1" s="204"/>
      <c r="I1" s="204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</row>
    <row r="2" spans="1:245" s="77" customFormat="1" ht="20.2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</row>
    <row r="3" spans="1:245" s="77" customFormat="1" ht="18.75" customHeight="1">
      <c r="A3" s="203"/>
      <c r="B3" s="136"/>
      <c r="C3" s="136"/>
      <c r="D3" s="206"/>
      <c r="E3" s="207"/>
      <c r="F3" s="207"/>
      <c r="G3" s="136"/>
      <c r="H3" s="184" t="s">
        <v>2</v>
      </c>
      <c r="I3" s="207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</row>
    <row r="4" spans="1:245" s="77" customFormat="1" ht="25.5" customHeight="1">
      <c r="A4" s="208" t="s">
        <v>40</v>
      </c>
      <c r="B4" s="39" t="s">
        <v>41</v>
      </c>
      <c r="C4" s="210" t="s">
        <v>4</v>
      </c>
      <c r="D4" s="210" t="s">
        <v>5</v>
      </c>
      <c r="E4" s="210"/>
      <c r="F4" s="210"/>
      <c r="G4" s="210"/>
      <c r="H4" s="211" t="s">
        <v>6</v>
      </c>
      <c r="I4" s="212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</row>
    <row r="5" spans="1:245" s="77" customFormat="1" ht="30.75" customHeight="1">
      <c r="A5" s="213"/>
      <c r="B5" s="214"/>
      <c r="C5" s="210"/>
      <c r="D5" s="291" t="s">
        <v>7</v>
      </c>
      <c r="E5" s="291" t="s">
        <v>8</v>
      </c>
      <c r="F5" s="291" t="s">
        <v>9</v>
      </c>
      <c r="G5" s="367" t="s">
        <v>10</v>
      </c>
      <c r="H5" s="211"/>
      <c r="I5" s="212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</row>
    <row r="6" spans="1:245" s="77" customFormat="1" ht="24" customHeight="1">
      <c r="A6" s="213" t="s">
        <v>42</v>
      </c>
      <c r="B6" s="216" t="s">
        <v>43</v>
      </c>
      <c r="C6" s="217">
        <v>396892</v>
      </c>
      <c r="D6" s="218">
        <f>'附表1-2019年一般预算收入'!C6</f>
        <v>396970</v>
      </c>
      <c r="E6" s="217">
        <v>391030</v>
      </c>
      <c r="F6" s="217">
        <f>D6-E6</f>
        <v>5940</v>
      </c>
      <c r="G6" s="368">
        <f>F6/E6*100</f>
        <v>1.5190650333733986</v>
      </c>
      <c r="H6" s="219">
        <f>D6/C6*100</f>
        <v>100.01965270149059</v>
      </c>
      <c r="I6" s="22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</row>
    <row r="7" spans="1:245" s="77" customFormat="1" ht="24" customHeight="1">
      <c r="A7" s="213" t="s">
        <v>44</v>
      </c>
      <c r="B7" s="221" t="s">
        <v>45</v>
      </c>
      <c r="C7" s="369">
        <f>C8+C11-C12</f>
        <v>102458</v>
      </c>
      <c r="D7" s="369">
        <f>D8+D11-D12</f>
        <v>142194</v>
      </c>
      <c r="E7" s="369">
        <f>E8+E11-E12</f>
        <v>122897</v>
      </c>
      <c r="F7" s="369">
        <f>F8+F11-F12</f>
        <v>19297</v>
      </c>
      <c r="G7" s="368">
        <f aca="true" t="shared" si="0" ref="G7:G17">F7/E7*100</f>
        <v>15.701766519931324</v>
      </c>
      <c r="H7" s="219">
        <f aca="true" t="shared" si="1" ref="H7:H17">D7/C7*100</f>
        <v>138.78272072458958</v>
      </c>
      <c r="I7" s="220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</row>
    <row r="8" spans="1:245" s="181" customFormat="1" ht="24" customHeight="1">
      <c r="A8" s="213">
        <v>1</v>
      </c>
      <c r="B8" s="223" t="s">
        <v>46</v>
      </c>
      <c r="C8" s="225">
        <f>C9+C10</f>
        <v>124168</v>
      </c>
      <c r="D8" s="225">
        <f>D9+D10</f>
        <v>124168</v>
      </c>
      <c r="E8" s="225">
        <f>E9+E10</f>
        <v>138462</v>
      </c>
      <c r="F8" s="225">
        <f>F9+F10</f>
        <v>-14294</v>
      </c>
      <c r="G8" s="370">
        <f t="shared" si="0"/>
        <v>-10.323410033077668</v>
      </c>
      <c r="H8" s="371">
        <f t="shared" si="1"/>
        <v>100</v>
      </c>
      <c r="I8" s="227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</row>
    <row r="9" spans="1:245" s="181" customFormat="1" ht="24" customHeight="1">
      <c r="A9" s="213"/>
      <c r="B9" s="223" t="s">
        <v>47</v>
      </c>
      <c r="C9" s="225">
        <v>6039</v>
      </c>
      <c r="D9" s="225">
        <v>6039</v>
      </c>
      <c r="E9" s="225">
        <v>6039</v>
      </c>
      <c r="F9" s="225"/>
      <c r="G9" s="370"/>
      <c r="H9" s="371">
        <f t="shared" si="1"/>
        <v>100</v>
      </c>
      <c r="I9" s="227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</row>
    <row r="10" spans="1:245" s="181" customFormat="1" ht="24" customHeight="1">
      <c r="A10" s="213"/>
      <c r="B10" s="223" t="s">
        <v>48</v>
      </c>
      <c r="C10" s="225">
        <v>118129</v>
      </c>
      <c r="D10" s="225">
        <v>118129</v>
      </c>
      <c r="E10" s="225">
        <v>132423</v>
      </c>
      <c r="F10" s="225">
        <f aca="true" t="shared" si="2" ref="F10:F16">D10-E10</f>
        <v>-14294</v>
      </c>
      <c r="G10" s="370">
        <f t="shared" si="0"/>
        <v>-10.794197382629905</v>
      </c>
      <c r="H10" s="371">
        <f t="shared" si="1"/>
        <v>100</v>
      </c>
      <c r="I10" s="227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</row>
    <row r="11" spans="1:245" s="181" customFormat="1" ht="24" customHeight="1">
      <c r="A11" s="213">
        <v>2</v>
      </c>
      <c r="B11" s="223" t="s">
        <v>49</v>
      </c>
      <c r="C11" s="225"/>
      <c r="D11" s="225">
        <v>39736</v>
      </c>
      <c r="E11" s="225">
        <v>29831</v>
      </c>
      <c r="F11" s="225">
        <f t="shared" si="2"/>
        <v>9905</v>
      </c>
      <c r="G11" s="370">
        <f t="shared" si="0"/>
        <v>33.203714256980994</v>
      </c>
      <c r="H11" s="371"/>
      <c r="I11" s="227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</row>
    <row r="12" spans="1:245" s="181" customFormat="1" ht="24" customHeight="1">
      <c r="A12" s="213">
        <v>3</v>
      </c>
      <c r="B12" s="223" t="s">
        <v>50</v>
      </c>
      <c r="C12" s="225">
        <v>21710</v>
      </c>
      <c r="D12" s="225">
        <v>21710</v>
      </c>
      <c r="E12" s="225">
        <v>45396</v>
      </c>
      <c r="F12" s="225">
        <f t="shared" si="2"/>
        <v>-23686</v>
      </c>
      <c r="G12" s="370">
        <f t="shared" si="0"/>
        <v>-52.17640320733105</v>
      </c>
      <c r="H12" s="371">
        <f t="shared" si="1"/>
        <v>100</v>
      </c>
      <c r="I12" s="227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</row>
    <row r="13" spans="1:245" s="77" customFormat="1" ht="24" customHeight="1">
      <c r="A13" s="229" t="s">
        <v>51</v>
      </c>
      <c r="B13" s="372" t="s">
        <v>52</v>
      </c>
      <c r="C13" s="373">
        <f>C6+C7</f>
        <v>499350</v>
      </c>
      <c r="D13" s="373">
        <f>D6+D7</f>
        <v>539164</v>
      </c>
      <c r="E13" s="373">
        <f>E6+E7</f>
        <v>513927</v>
      </c>
      <c r="F13" s="373">
        <f>F6+F7</f>
        <v>25237</v>
      </c>
      <c r="G13" s="368">
        <f t="shared" si="0"/>
        <v>4.910619601616572</v>
      </c>
      <c r="H13" s="219">
        <f t="shared" si="1"/>
        <v>107.97316511464905</v>
      </c>
      <c r="I13" s="220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</row>
    <row r="14" spans="1:8" ht="24" customHeight="1">
      <c r="A14" s="231" t="s">
        <v>53</v>
      </c>
      <c r="B14" s="230" t="s">
        <v>54</v>
      </c>
      <c r="C14" s="221">
        <v>336435</v>
      </c>
      <c r="D14" s="221">
        <v>336435</v>
      </c>
      <c r="E14" s="221">
        <v>363403</v>
      </c>
      <c r="F14" s="369">
        <f t="shared" si="2"/>
        <v>-26968</v>
      </c>
      <c r="G14" s="368">
        <f t="shared" si="0"/>
        <v>-7.420962402621882</v>
      </c>
      <c r="H14" s="219"/>
    </row>
    <row r="15" spans="1:8" ht="24" customHeight="1">
      <c r="A15" s="231" t="s">
        <v>55</v>
      </c>
      <c r="B15" s="230" t="s">
        <v>56</v>
      </c>
      <c r="C15" s="221">
        <v>103108</v>
      </c>
      <c r="D15" s="221">
        <v>157121</v>
      </c>
      <c r="E15" s="221">
        <v>141600</v>
      </c>
      <c r="F15" s="369">
        <f t="shared" si="2"/>
        <v>15521</v>
      </c>
      <c r="G15" s="368">
        <f t="shared" si="0"/>
        <v>10.961158192090394</v>
      </c>
      <c r="H15" s="219"/>
    </row>
    <row r="16" spans="1:8" ht="24" customHeight="1">
      <c r="A16" s="231" t="s">
        <v>57</v>
      </c>
      <c r="B16" s="230" t="s">
        <v>58</v>
      </c>
      <c r="C16" s="221">
        <v>3904</v>
      </c>
      <c r="D16" s="221">
        <v>3904</v>
      </c>
      <c r="E16" s="221">
        <v>26613</v>
      </c>
      <c r="F16" s="369">
        <f t="shared" si="2"/>
        <v>-22709</v>
      </c>
      <c r="G16" s="368">
        <f t="shared" si="0"/>
        <v>-85.33047758614211</v>
      </c>
      <c r="H16" s="219"/>
    </row>
    <row r="17" spans="1:8" ht="24" customHeight="1">
      <c r="A17" s="233" t="s">
        <v>59</v>
      </c>
      <c r="B17" s="234" t="s">
        <v>60</v>
      </c>
      <c r="C17" s="374">
        <f>C13+C14+C15+C16</f>
        <v>942797</v>
      </c>
      <c r="D17" s="374">
        <f>D13+D14+D15+D16</f>
        <v>1036624</v>
      </c>
      <c r="E17" s="374">
        <f>E13+E14+E15+E16</f>
        <v>1045543</v>
      </c>
      <c r="F17" s="374">
        <f>F13+F14+F15+F16</f>
        <v>-8919</v>
      </c>
      <c r="G17" s="375">
        <f t="shared" si="0"/>
        <v>-0.8530495637195218</v>
      </c>
      <c r="H17" s="238">
        <f t="shared" si="1"/>
        <v>109.95198330075297</v>
      </c>
    </row>
  </sheetData>
  <sheetProtection/>
  <mergeCells count="7">
    <mergeCell ref="A1:B1"/>
    <mergeCell ref="A2:H2"/>
    <mergeCell ref="D4:G4"/>
    <mergeCell ref="A4:A5"/>
    <mergeCell ref="B4:B5"/>
    <mergeCell ref="C4:C5"/>
    <mergeCell ref="H4:H5"/>
  </mergeCells>
  <printOptions horizontalCentered="1"/>
  <pageMargins left="0.83" right="0.83" top="0.79" bottom="0.79" header="0.51" footer="0.51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26.625" style="1" customWidth="1"/>
    <col min="2" max="7" width="9.125" style="1" customWidth="1"/>
    <col min="8" max="16384" width="9.00390625" style="1" customWidth="1"/>
  </cols>
  <sheetData>
    <row r="1" spans="1:7" s="1" customFormat="1" ht="23.25" customHeight="1">
      <c r="A1" s="3" t="s">
        <v>659</v>
      </c>
      <c r="B1" s="3"/>
      <c r="C1" s="3"/>
      <c r="D1" s="3"/>
      <c r="E1" s="3"/>
      <c r="F1" s="3"/>
      <c r="G1" s="3"/>
    </row>
    <row r="2" spans="1:11" s="1" customFormat="1" ht="26.25" customHeight="1">
      <c r="A2" s="4" t="s">
        <v>660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" customHeight="1">
      <c r="A3" s="5"/>
      <c r="B3" s="5"/>
      <c r="C3" s="5"/>
      <c r="D3" s="5"/>
      <c r="E3" s="5"/>
      <c r="F3" s="5"/>
      <c r="G3" s="6"/>
      <c r="K3" s="21" t="s">
        <v>2</v>
      </c>
    </row>
    <row r="4" spans="1:11" s="2" customFormat="1" ht="27.75" customHeight="1">
      <c r="A4" s="7" t="s">
        <v>606</v>
      </c>
      <c r="B4" s="8" t="s">
        <v>661</v>
      </c>
      <c r="C4" s="8"/>
      <c r="D4" s="8"/>
      <c r="E4" s="8"/>
      <c r="F4" s="8"/>
      <c r="G4" s="8" t="s">
        <v>662</v>
      </c>
      <c r="H4" s="8"/>
      <c r="I4" s="8"/>
      <c r="J4" s="8"/>
      <c r="K4" s="22"/>
    </row>
    <row r="5" spans="1:11" s="2" customFormat="1" ht="27.75" customHeight="1">
      <c r="A5" s="9"/>
      <c r="B5" s="10" t="s">
        <v>66</v>
      </c>
      <c r="C5" s="11" t="s">
        <v>663</v>
      </c>
      <c r="D5" s="11" t="s">
        <v>664</v>
      </c>
      <c r="E5" s="11" t="s">
        <v>665</v>
      </c>
      <c r="F5" s="11" t="s">
        <v>666</v>
      </c>
      <c r="G5" s="10" t="s">
        <v>66</v>
      </c>
      <c r="H5" s="11" t="s">
        <v>663</v>
      </c>
      <c r="I5" s="11" t="s">
        <v>664</v>
      </c>
      <c r="J5" s="11" t="s">
        <v>665</v>
      </c>
      <c r="K5" s="23" t="s">
        <v>666</v>
      </c>
    </row>
    <row r="6" spans="1:11" s="2" customFormat="1" ht="27.75" customHeight="1">
      <c r="A6" s="12" t="s">
        <v>667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/>
      <c r="H6" s="14"/>
      <c r="I6" s="14"/>
      <c r="J6" s="14"/>
      <c r="K6" s="24"/>
    </row>
    <row r="7" spans="1:11" s="2" customFormat="1" ht="27.75" customHeight="1">
      <c r="A7" s="15" t="s">
        <v>668</v>
      </c>
      <c r="B7" s="16">
        <f>B8+B9</f>
        <v>17810</v>
      </c>
      <c r="C7" s="16">
        <f>C8+C9</f>
        <v>5759</v>
      </c>
      <c r="D7" s="16">
        <f>D8+D9</f>
        <v>6036</v>
      </c>
      <c r="E7" s="16">
        <f>E8+E9</f>
        <v>2735</v>
      </c>
      <c r="F7" s="16">
        <f>F8+F9</f>
        <v>3280</v>
      </c>
      <c r="G7" s="16"/>
      <c r="H7" s="14"/>
      <c r="I7" s="14"/>
      <c r="J7" s="14"/>
      <c r="K7" s="24"/>
    </row>
    <row r="8" spans="1:11" s="2" customFormat="1" ht="27.75" customHeight="1">
      <c r="A8" s="17" t="s">
        <v>669</v>
      </c>
      <c r="B8" s="18">
        <v>10700</v>
      </c>
      <c r="C8" s="18">
        <v>5000</v>
      </c>
      <c r="D8" s="18">
        <v>1500</v>
      </c>
      <c r="E8" s="18">
        <v>1200</v>
      </c>
      <c r="F8" s="18">
        <v>3000</v>
      </c>
      <c r="G8" s="18"/>
      <c r="H8" s="14"/>
      <c r="I8" s="14"/>
      <c r="J8" s="14"/>
      <c r="K8" s="24"/>
    </row>
    <row r="9" spans="1:11" s="2" customFormat="1" ht="27.75" customHeight="1">
      <c r="A9" s="17" t="s">
        <v>670</v>
      </c>
      <c r="B9" s="18">
        <v>7110</v>
      </c>
      <c r="C9" s="18">
        <v>759</v>
      </c>
      <c r="D9" s="18">
        <v>4536</v>
      </c>
      <c r="E9" s="18">
        <v>1535</v>
      </c>
      <c r="F9" s="18">
        <v>280</v>
      </c>
      <c r="G9" s="18"/>
      <c r="H9" s="14"/>
      <c r="I9" s="14"/>
      <c r="J9" s="14"/>
      <c r="K9" s="24"/>
    </row>
    <row r="10" spans="1:11" s="2" customFormat="1" ht="27.75" customHeight="1">
      <c r="A10" s="15" t="s">
        <v>671</v>
      </c>
      <c r="B10" s="16">
        <f aca="true" t="shared" si="0" ref="B10:K10">SUM(B11:B18)</f>
        <v>14539</v>
      </c>
      <c r="C10" s="16">
        <f t="shared" si="0"/>
        <v>3342</v>
      </c>
      <c r="D10" s="16">
        <f t="shared" si="0"/>
        <v>4493</v>
      </c>
      <c r="E10" s="16">
        <f t="shared" si="0"/>
        <v>2155</v>
      </c>
      <c r="F10" s="16">
        <f t="shared" si="0"/>
        <v>4549</v>
      </c>
      <c r="G10" s="16">
        <f t="shared" si="0"/>
        <v>20000</v>
      </c>
      <c r="H10" s="16">
        <f t="shared" si="0"/>
        <v>7800</v>
      </c>
      <c r="I10" s="16">
        <f t="shared" si="0"/>
        <v>3800</v>
      </c>
      <c r="J10" s="16">
        <f t="shared" si="0"/>
        <v>2400</v>
      </c>
      <c r="K10" s="25">
        <f t="shared" si="0"/>
        <v>6000</v>
      </c>
    </row>
    <row r="11" spans="1:11" s="2" customFormat="1" ht="27.75" customHeight="1">
      <c r="A11" s="17" t="s">
        <v>672</v>
      </c>
      <c r="B11" s="18">
        <v>912</v>
      </c>
      <c r="C11" s="18">
        <v>222</v>
      </c>
      <c r="D11" s="18">
        <v>282</v>
      </c>
      <c r="E11" s="18">
        <v>164</v>
      </c>
      <c r="F11" s="18">
        <v>244</v>
      </c>
      <c r="G11" s="18"/>
      <c r="H11" s="14"/>
      <c r="I11" s="14"/>
      <c r="J11" s="14"/>
      <c r="K11" s="24"/>
    </row>
    <row r="12" spans="1:11" s="2" customFormat="1" ht="27.75" customHeight="1">
      <c r="A12" s="17" t="s">
        <v>673</v>
      </c>
      <c r="B12" s="18">
        <v>96</v>
      </c>
      <c r="C12" s="18">
        <v>19</v>
      </c>
      <c r="D12" s="18">
        <v>29</v>
      </c>
      <c r="E12" s="18">
        <v>22</v>
      </c>
      <c r="F12" s="18">
        <v>26</v>
      </c>
      <c r="G12" s="18"/>
      <c r="H12" s="14"/>
      <c r="I12" s="14"/>
      <c r="J12" s="14"/>
      <c r="K12" s="24"/>
    </row>
    <row r="13" spans="1:11" s="2" customFormat="1" ht="27.75" customHeight="1">
      <c r="A13" s="17" t="s">
        <v>674</v>
      </c>
      <c r="B13" s="18">
        <v>40</v>
      </c>
      <c r="C13" s="18">
        <v>10</v>
      </c>
      <c r="D13" s="18">
        <v>10</v>
      </c>
      <c r="E13" s="18">
        <v>10</v>
      </c>
      <c r="F13" s="18">
        <v>10</v>
      </c>
      <c r="G13" s="18"/>
      <c r="H13" s="14"/>
      <c r="I13" s="14"/>
      <c r="J13" s="14"/>
      <c r="K13" s="24"/>
    </row>
    <row r="14" spans="1:11" s="2" customFormat="1" ht="27.75" customHeight="1">
      <c r="A14" s="17" t="s">
        <v>675</v>
      </c>
      <c r="B14" s="18">
        <v>5744</v>
      </c>
      <c r="C14" s="18">
        <v>1757</v>
      </c>
      <c r="D14" s="18">
        <v>1717</v>
      </c>
      <c r="E14" s="18">
        <v>814</v>
      </c>
      <c r="F14" s="18">
        <v>1456</v>
      </c>
      <c r="G14" s="18"/>
      <c r="H14" s="14"/>
      <c r="I14" s="14"/>
      <c r="J14" s="14"/>
      <c r="K14" s="24"/>
    </row>
    <row r="15" spans="1:11" s="2" customFormat="1" ht="27.75" customHeight="1">
      <c r="A15" s="17" t="s">
        <v>676</v>
      </c>
      <c r="B15" s="18">
        <v>1460</v>
      </c>
      <c r="C15" s="18">
        <v>339</v>
      </c>
      <c r="D15" s="18">
        <v>557</v>
      </c>
      <c r="E15" s="18">
        <v>234</v>
      </c>
      <c r="F15" s="18">
        <v>330</v>
      </c>
      <c r="G15" s="18"/>
      <c r="H15" s="14"/>
      <c r="I15" s="14"/>
      <c r="J15" s="14"/>
      <c r="K15" s="24"/>
    </row>
    <row r="16" spans="1:11" s="2" customFormat="1" ht="27.75" customHeight="1">
      <c r="A16" s="17" t="s">
        <v>677</v>
      </c>
      <c r="B16" s="18">
        <v>4363</v>
      </c>
      <c r="C16" s="18">
        <v>914</v>
      </c>
      <c r="D16" s="18">
        <v>1798</v>
      </c>
      <c r="E16" s="18">
        <v>762</v>
      </c>
      <c r="F16" s="18">
        <v>889</v>
      </c>
      <c r="G16" s="18">
        <v>20000</v>
      </c>
      <c r="H16" s="14">
        <v>7800</v>
      </c>
      <c r="I16" s="14">
        <v>3800</v>
      </c>
      <c r="J16" s="14">
        <v>2400</v>
      </c>
      <c r="K16" s="24">
        <v>6000</v>
      </c>
    </row>
    <row r="17" spans="1:11" s="2" customFormat="1" ht="27.75" customHeight="1">
      <c r="A17" s="17" t="s">
        <v>678</v>
      </c>
      <c r="B17" s="18">
        <v>1870</v>
      </c>
      <c r="C17" s="18">
        <v>66</v>
      </c>
      <c r="D17" s="18">
        <v>86</v>
      </c>
      <c r="E17" s="18">
        <v>139</v>
      </c>
      <c r="F17" s="18">
        <v>1579</v>
      </c>
      <c r="G17" s="18"/>
      <c r="H17" s="14"/>
      <c r="I17" s="14"/>
      <c r="J17" s="14"/>
      <c r="K17" s="24"/>
    </row>
    <row r="18" spans="1:11" s="2" customFormat="1" ht="27.75" customHeight="1">
      <c r="A18" s="17" t="s">
        <v>679</v>
      </c>
      <c r="B18" s="18">
        <v>54</v>
      </c>
      <c r="C18" s="18">
        <v>15</v>
      </c>
      <c r="D18" s="18">
        <v>14</v>
      </c>
      <c r="E18" s="18">
        <v>10</v>
      </c>
      <c r="F18" s="18">
        <v>15</v>
      </c>
      <c r="G18" s="18"/>
      <c r="H18" s="14"/>
      <c r="I18" s="14"/>
      <c r="J18" s="14"/>
      <c r="K18" s="24"/>
    </row>
    <row r="19" spans="1:11" s="2" customFormat="1" ht="27.75" customHeight="1">
      <c r="A19" s="19" t="s">
        <v>66</v>
      </c>
      <c r="B19" s="20">
        <f aca="true" t="shared" si="1" ref="B19:K19">B7+B10</f>
        <v>32349</v>
      </c>
      <c r="C19" s="20">
        <f t="shared" si="1"/>
        <v>9101</v>
      </c>
      <c r="D19" s="20">
        <f t="shared" si="1"/>
        <v>10529</v>
      </c>
      <c r="E19" s="20">
        <f t="shared" si="1"/>
        <v>4890</v>
      </c>
      <c r="F19" s="20">
        <f t="shared" si="1"/>
        <v>7829</v>
      </c>
      <c r="G19" s="20">
        <f t="shared" si="1"/>
        <v>20000</v>
      </c>
      <c r="H19" s="20">
        <f t="shared" si="1"/>
        <v>7800</v>
      </c>
      <c r="I19" s="20">
        <f t="shared" si="1"/>
        <v>3800</v>
      </c>
      <c r="J19" s="20">
        <f t="shared" si="1"/>
        <v>2400</v>
      </c>
      <c r="K19" s="26">
        <f t="shared" si="1"/>
        <v>6000</v>
      </c>
    </row>
    <row r="20" ht="14.25">
      <c r="A20" s="1" t="s">
        <v>680</v>
      </c>
    </row>
  </sheetData>
  <sheetProtection/>
  <mergeCells count="4">
    <mergeCell ref="A2:K2"/>
    <mergeCell ref="B4:F4"/>
    <mergeCell ref="G4:K4"/>
    <mergeCell ref="A4:A5"/>
  </mergeCells>
  <printOptions horizontalCentered="1"/>
  <pageMargins left="0.83" right="0.83" top="0.79" bottom="0.79" header="0.51" footer="0.51"/>
  <pageSetup fitToHeight="1" fitToWidth="1" horizontalDpi="1200" verticalDpi="12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2"/>
  <sheetViews>
    <sheetView workbookViewId="0" topLeftCell="A1">
      <pane xSplit="2" ySplit="6" topLeftCell="C7" activePane="bottomRight" state="frozen"/>
      <selection pane="bottomRight" activeCell="A29" sqref="A29"/>
    </sheetView>
  </sheetViews>
  <sheetFormatPr defaultColWidth="9.00390625" defaultRowHeight="14.25"/>
  <cols>
    <col min="1" max="1" width="7.125" style="77" customWidth="1"/>
    <col min="2" max="2" width="38.875" style="77" customWidth="1"/>
    <col min="3" max="3" width="16.625" style="77" customWidth="1"/>
    <col min="4" max="4" width="16.875" style="77" customWidth="1"/>
    <col min="5" max="5" width="16.75390625" style="77" customWidth="1"/>
    <col min="6" max="6" width="16.50390625" style="77" customWidth="1"/>
    <col min="7" max="7" width="17.75390625" style="77" customWidth="1"/>
    <col min="8" max="241" width="9.00390625" style="77" customWidth="1"/>
  </cols>
  <sheetData>
    <row r="1" spans="1:7" ht="14.25">
      <c r="A1" s="182" t="s">
        <v>61</v>
      </c>
      <c r="B1" s="183"/>
      <c r="C1" s="341"/>
      <c r="D1" s="342"/>
      <c r="G1" s="343"/>
    </row>
    <row r="2" spans="1:7" ht="27.75" customHeight="1">
      <c r="A2" s="97" t="s">
        <v>62</v>
      </c>
      <c r="B2" s="97"/>
      <c r="C2" s="97"/>
      <c r="D2" s="97"/>
      <c r="E2" s="97"/>
      <c r="F2" s="97"/>
      <c r="G2" s="97"/>
    </row>
    <row r="3" spans="1:7" ht="18.75" customHeight="1">
      <c r="A3" s="344"/>
      <c r="B3" s="344"/>
      <c r="C3" s="344"/>
      <c r="D3" s="345"/>
      <c r="E3" s="344"/>
      <c r="F3" s="344"/>
      <c r="G3" s="184" t="s">
        <v>2</v>
      </c>
    </row>
    <row r="4" spans="1:7" ht="17.25" customHeight="1">
      <c r="A4" s="208" t="s">
        <v>40</v>
      </c>
      <c r="B4" s="346" t="s">
        <v>63</v>
      </c>
      <c r="C4" s="209" t="s">
        <v>4</v>
      </c>
      <c r="D4" s="209" t="s">
        <v>5</v>
      </c>
      <c r="E4" s="347"/>
      <c r="F4" s="347"/>
      <c r="G4" s="348" t="s">
        <v>6</v>
      </c>
    </row>
    <row r="5" spans="1:7" ht="21" customHeight="1">
      <c r="A5" s="213"/>
      <c r="B5" s="349"/>
      <c r="C5" s="350"/>
      <c r="D5" s="351" t="s">
        <v>64</v>
      </c>
      <c r="E5" s="303" t="s">
        <v>65</v>
      </c>
      <c r="F5" s="303" t="s">
        <v>66</v>
      </c>
      <c r="G5" s="352"/>
    </row>
    <row r="6" spans="1:7" ht="19.5" customHeight="1">
      <c r="A6" s="213"/>
      <c r="B6" s="349"/>
      <c r="C6" s="350">
        <v>1</v>
      </c>
      <c r="D6" s="351">
        <v>2</v>
      </c>
      <c r="E6" s="303">
        <v>3</v>
      </c>
      <c r="F6" s="303" t="s">
        <v>67</v>
      </c>
      <c r="G6" s="353" t="s">
        <v>68</v>
      </c>
    </row>
    <row r="7" spans="1:241" s="3" customFormat="1" ht="18.75" customHeight="1">
      <c r="A7" s="229"/>
      <c r="B7" s="354" t="s">
        <v>69</v>
      </c>
      <c r="C7" s="355">
        <f>SUM(C8:C28)</f>
        <v>834599</v>
      </c>
      <c r="D7" s="355">
        <f>SUM(D8:D28)</f>
        <v>820943</v>
      </c>
      <c r="E7" s="355">
        <f>SUM(E8:E28)</f>
        <v>39857</v>
      </c>
      <c r="F7" s="355">
        <f>SUM(F8:F28)</f>
        <v>860800</v>
      </c>
      <c r="G7" s="356">
        <f>D7/C7*100</f>
        <v>98.36376511354554</v>
      </c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</row>
    <row r="8" spans="1:241" s="136" customFormat="1" ht="18.75" customHeight="1">
      <c r="A8" s="188" t="s">
        <v>42</v>
      </c>
      <c r="B8" s="148" t="s">
        <v>70</v>
      </c>
      <c r="C8" s="70">
        <v>74779</v>
      </c>
      <c r="D8" s="176">
        <v>73429</v>
      </c>
      <c r="E8" s="70">
        <v>323</v>
      </c>
      <c r="F8" s="176">
        <f>D8+E8</f>
        <v>73752</v>
      </c>
      <c r="G8" s="357">
        <f aca="true" t="shared" si="0" ref="G8:G28">D8/C8*100</f>
        <v>98.19468032469008</v>
      </c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</row>
    <row r="9" spans="1:241" s="136" customFormat="1" ht="18.75" customHeight="1">
      <c r="A9" s="188" t="s">
        <v>44</v>
      </c>
      <c r="B9" s="358" t="s">
        <v>71</v>
      </c>
      <c r="C9" s="70">
        <v>926</v>
      </c>
      <c r="D9" s="176">
        <v>927</v>
      </c>
      <c r="E9" s="70"/>
      <c r="F9" s="176">
        <f aca="true" t="shared" si="1" ref="F9:F28">D9+E9</f>
        <v>927</v>
      </c>
      <c r="G9" s="357">
        <f t="shared" si="0"/>
        <v>100.10799136069114</v>
      </c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</row>
    <row r="10" spans="1:241" s="136" customFormat="1" ht="18.75" customHeight="1">
      <c r="A10" s="188" t="s">
        <v>51</v>
      </c>
      <c r="B10" s="148" t="s">
        <v>72</v>
      </c>
      <c r="C10" s="70">
        <v>35658</v>
      </c>
      <c r="D10" s="176">
        <v>35558</v>
      </c>
      <c r="E10" s="70"/>
      <c r="F10" s="176">
        <f t="shared" si="1"/>
        <v>35558</v>
      </c>
      <c r="G10" s="357">
        <f t="shared" si="0"/>
        <v>99.71955802344496</v>
      </c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</row>
    <row r="11" spans="1:241" s="136" customFormat="1" ht="18.75" customHeight="1">
      <c r="A11" s="188" t="s">
        <v>53</v>
      </c>
      <c r="B11" s="148" t="s">
        <v>73</v>
      </c>
      <c r="C11" s="70">
        <v>172184</v>
      </c>
      <c r="D11" s="176">
        <v>172182</v>
      </c>
      <c r="E11" s="70">
        <v>17491</v>
      </c>
      <c r="F11" s="176">
        <f t="shared" si="1"/>
        <v>189673</v>
      </c>
      <c r="G11" s="357">
        <f t="shared" si="0"/>
        <v>99.99883845188867</v>
      </c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</row>
    <row r="12" spans="1:241" s="136" customFormat="1" ht="18.75" customHeight="1">
      <c r="A12" s="188" t="s">
        <v>55</v>
      </c>
      <c r="B12" s="148" t="s">
        <v>74</v>
      </c>
      <c r="C12" s="70">
        <v>20205</v>
      </c>
      <c r="D12" s="176">
        <v>20205</v>
      </c>
      <c r="E12" s="70"/>
      <c r="F12" s="176">
        <f t="shared" si="1"/>
        <v>20205</v>
      </c>
      <c r="G12" s="357">
        <f t="shared" si="0"/>
        <v>100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</row>
    <row r="13" spans="1:241" s="136" customFormat="1" ht="18.75" customHeight="1">
      <c r="A13" s="188" t="s">
        <v>57</v>
      </c>
      <c r="B13" s="148" t="s">
        <v>75</v>
      </c>
      <c r="C13" s="70">
        <v>13646</v>
      </c>
      <c r="D13" s="176">
        <v>13781</v>
      </c>
      <c r="E13" s="70">
        <v>181</v>
      </c>
      <c r="F13" s="176">
        <f t="shared" si="1"/>
        <v>13962</v>
      </c>
      <c r="G13" s="357">
        <f t="shared" si="0"/>
        <v>100.98930089403488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</row>
    <row r="14" spans="1:241" s="136" customFormat="1" ht="18.75" customHeight="1">
      <c r="A14" s="188" t="s">
        <v>59</v>
      </c>
      <c r="B14" s="148" t="s">
        <v>76</v>
      </c>
      <c r="C14" s="70">
        <v>47264</v>
      </c>
      <c r="D14" s="176">
        <v>46802</v>
      </c>
      <c r="E14" s="70">
        <v>3040</v>
      </c>
      <c r="F14" s="176">
        <f t="shared" si="1"/>
        <v>49842</v>
      </c>
      <c r="G14" s="357">
        <f t="shared" si="0"/>
        <v>99.02251184834124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</row>
    <row r="15" spans="1:241" s="136" customFormat="1" ht="18.75" customHeight="1">
      <c r="A15" s="188" t="s">
        <v>77</v>
      </c>
      <c r="B15" s="148" t="s">
        <v>78</v>
      </c>
      <c r="C15" s="70">
        <v>34264</v>
      </c>
      <c r="D15" s="176">
        <v>34246</v>
      </c>
      <c r="E15" s="70">
        <v>3682</v>
      </c>
      <c r="F15" s="176">
        <f t="shared" si="1"/>
        <v>37928</v>
      </c>
      <c r="G15" s="357">
        <f t="shared" si="0"/>
        <v>99.94746672892832</v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</row>
    <row r="16" spans="1:241" s="136" customFormat="1" ht="18.75" customHeight="1">
      <c r="A16" s="188" t="s">
        <v>79</v>
      </c>
      <c r="B16" s="359" t="s">
        <v>80</v>
      </c>
      <c r="C16" s="70">
        <v>5819</v>
      </c>
      <c r="D16" s="176">
        <v>5819</v>
      </c>
      <c r="E16" s="70"/>
      <c r="F16" s="176">
        <f t="shared" si="1"/>
        <v>5819</v>
      </c>
      <c r="G16" s="357">
        <f t="shared" si="0"/>
        <v>100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</row>
    <row r="17" spans="1:241" s="136" customFormat="1" ht="18.75" customHeight="1">
      <c r="A17" s="188" t="s">
        <v>81</v>
      </c>
      <c r="B17" s="148" t="s">
        <v>82</v>
      </c>
      <c r="C17" s="70">
        <v>109989</v>
      </c>
      <c r="D17" s="176">
        <v>108178</v>
      </c>
      <c r="E17" s="70">
        <v>1145</v>
      </c>
      <c r="F17" s="176">
        <f t="shared" si="1"/>
        <v>109323</v>
      </c>
      <c r="G17" s="357">
        <f t="shared" si="0"/>
        <v>98.35347171080745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</row>
    <row r="18" spans="1:241" s="136" customFormat="1" ht="18.75" customHeight="1">
      <c r="A18" s="188" t="s">
        <v>83</v>
      </c>
      <c r="B18" s="148" t="s">
        <v>84</v>
      </c>
      <c r="C18" s="70">
        <v>25456</v>
      </c>
      <c r="D18" s="176">
        <v>24027</v>
      </c>
      <c r="E18" s="70">
        <v>7690</v>
      </c>
      <c r="F18" s="176">
        <f t="shared" si="1"/>
        <v>31717</v>
      </c>
      <c r="G18" s="357">
        <f t="shared" si="0"/>
        <v>94.38639220615966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</row>
    <row r="19" spans="1:241" s="136" customFormat="1" ht="18.75" customHeight="1">
      <c r="A19" s="188" t="s">
        <v>85</v>
      </c>
      <c r="B19" s="148" t="s">
        <v>86</v>
      </c>
      <c r="C19" s="70">
        <v>5043</v>
      </c>
      <c r="D19" s="176">
        <v>5043</v>
      </c>
      <c r="E19" s="70">
        <v>256</v>
      </c>
      <c r="F19" s="176">
        <f t="shared" si="1"/>
        <v>5299</v>
      </c>
      <c r="G19" s="357">
        <f t="shared" si="0"/>
        <v>100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</row>
    <row r="20" spans="1:241" s="136" customFormat="1" ht="18.75" customHeight="1">
      <c r="A20" s="188" t="s">
        <v>87</v>
      </c>
      <c r="B20" s="359" t="s">
        <v>88</v>
      </c>
      <c r="C20" s="70">
        <v>264051</v>
      </c>
      <c r="D20" s="176">
        <v>264051</v>
      </c>
      <c r="E20" s="70">
        <v>2865</v>
      </c>
      <c r="F20" s="176">
        <f t="shared" si="1"/>
        <v>266916</v>
      </c>
      <c r="G20" s="357">
        <f t="shared" si="0"/>
        <v>100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</row>
    <row r="21" spans="1:241" s="136" customFormat="1" ht="18.75" customHeight="1">
      <c r="A21" s="188" t="s">
        <v>89</v>
      </c>
      <c r="B21" s="359" t="s">
        <v>90</v>
      </c>
      <c r="C21" s="70">
        <v>120</v>
      </c>
      <c r="D21" s="176">
        <v>120</v>
      </c>
      <c r="E21" s="70">
        <v>1258</v>
      </c>
      <c r="F21" s="176">
        <f t="shared" si="1"/>
        <v>1378</v>
      </c>
      <c r="G21" s="357">
        <f t="shared" si="0"/>
        <v>100</v>
      </c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</row>
    <row r="22" spans="1:241" s="136" customFormat="1" ht="18.75" customHeight="1">
      <c r="A22" s="188" t="s">
        <v>91</v>
      </c>
      <c r="B22" s="359" t="s">
        <v>92</v>
      </c>
      <c r="C22" s="70">
        <v>704</v>
      </c>
      <c r="D22" s="176">
        <v>704</v>
      </c>
      <c r="E22" s="70">
        <v>55</v>
      </c>
      <c r="F22" s="176">
        <f t="shared" si="1"/>
        <v>759</v>
      </c>
      <c r="G22" s="357">
        <f t="shared" si="0"/>
        <v>100</v>
      </c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</row>
    <row r="23" spans="1:241" s="136" customFormat="1" ht="18.75" customHeight="1">
      <c r="A23" s="188" t="s">
        <v>93</v>
      </c>
      <c r="B23" s="359" t="s">
        <v>94</v>
      </c>
      <c r="C23" s="70">
        <v>3063</v>
      </c>
      <c r="D23" s="176">
        <v>3063</v>
      </c>
      <c r="E23" s="70">
        <v>404</v>
      </c>
      <c r="F23" s="176">
        <f t="shared" si="1"/>
        <v>3467</v>
      </c>
      <c r="G23" s="357">
        <f t="shared" si="0"/>
        <v>100</v>
      </c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</row>
    <row r="24" spans="1:241" s="136" customFormat="1" ht="18.75" customHeight="1">
      <c r="A24" s="188" t="s">
        <v>95</v>
      </c>
      <c r="B24" s="359" t="s">
        <v>96</v>
      </c>
      <c r="C24" s="70">
        <v>2184</v>
      </c>
      <c r="D24" s="176">
        <v>2164</v>
      </c>
      <c r="E24" s="70">
        <v>1467</v>
      </c>
      <c r="F24" s="176">
        <f t="shared" si="1"/>
        <v>3631</v>
      </c>
      <c r="G24" s="357">
        <f t="shared" si="0"/>
        <v>99.08424908424908</v>
      </c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</row>
    <row r="25" spans="1:241" s="3" customFormat="1" ht="18.75" customHeight="1">
      <c r="A25" s="360" t="s">
        <v>97</v>
      </c>
      <c r="B25" s="359" t="s">
        <v>98</v>
      </c>
      <c r="C25" s="70">
        <v>6058</v>
      </c>
      <c r="D25" s="176">
        <v>5958</v>
      </c>
      <c r="E25" s="70"/>
      <c r="F25" s="176">
        <f t="shared" si="1"/>
        <v>5958</v>
      </c>
      <c r="G25" s="357">
        <f t="shared" si="0"/>
        <v>98.34929019478376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</row>
    <row r="26" spans="1:241" s="3" customFormat="1" ht="18.75" customHeight="1">
      <c r="A26" s="188" t="s">
        <v>99</v>
      </c>
      <c r="B26" s="359" t="s">
        <v>100</v>
      </c>
      <c r="C26" s="70">
        <v>8500</v>
      </c>
      <c r="D26" s="361"/>
      <c r="E26" s="70"/>
      <c r="F26" s="176"/>
      <c r="G26" s="357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</row>
    <row r="27" spans="1:241" s="3" customFormat="1" ht="18.75" customHeight="1">
      <c r="A27" s="188" t="s">
        <v>101</v>
      </c>
      <c r="B27" s="359" t="s">
        <v>102</v>
      </c>
      <c r="C27" s="362">
        <v>3840</v>
      </c>
      <c r="D27" s="361">
        <v>3840</v>
      </c>
      <c r="E27" s="362"/>
      <c r="F27" s="176">
        <f t="shared" si="1"/>
        <v>3840</v>
      </c>
      <c r="G27" s="357">
        <f t="shared" si="0"/>
        <v>100</v>
      </c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</row>
    <row r="28" spans="1:241" s="3" customFormat="1" ht="18.75" customHeight="1">
      <c r="A28" s="363" t="s">
        <v>103</v>
      </c>
      <c r="B28" s="364" t="s">
        <v>104</v>
      </c>
      <c r="C28" s="73">
        <v>846</v>
      </c>
      <c r="D28" s="178">
        <v>846</v>
      </c>
      <c r="E28" s="73"/>
      <c r="F28" s="178">
        <f t="shared" si="1"/>
        <v>846</v>
      </c>
      <c r="G28" s="365">
        <f t="shared" si="0"/>
        <v>100</v>
      </c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</row>
    <row r="29" spans="1:6" ht="14.25">
      <c r="A29" s="180"/>
      <c r="C29" s="192"/>
      <c r="D29" s="366"/>
      <c r="E29" s="192"/>
      <c r="F29" s="192"/>
    </row>
    <row r="30" spans="3:5" ht="14.25">
      <c r="C30" s="192"/>
      <c r="E30" s="192"/>
    </row>
    <row r="31" spans="3:6" ht="14.25">
      <c r="C31" s="192"/>
      <c r="D31" s="192"/>
      <c r="E31" s="192"/>
      <c r="F31" s="181"/>
    </row>
    <row r="32" spans="5:6" ht="14.25">
      <c r="E32" s="192"/>
      <c r="F32" s="181"/>
    </row>
  </sheetData>
  <sheetProtection/>
  <mergeCells count="8">
    <mergeCell ref="A1:B1"/>
    <mergeCell ref="A2:G2"/>
    <mergeCell ref="A3:B3"/>
    <mergeCell ref="D4:F4"/>
    <mergeCell ref="A4:A6"/>
    <mergeCell ref="B4:B6"/>
    <mergeCell ref="C4:C5"/>
    <mergeCell ref="G4:G5"/>
  </mergeCells>
  <printOptions horizontalCentered="1"/>
  <pageMargins left="0.83" right="0.83" top="0.79" bottom="0.79" header="0.51" footer="0.51"/>
  <pageSetup firstPageNumber="16" useFirstPageNumber="1" fitToHeight="1" fitToWidth="1" horizontalDpi="600" verticalDpi="600" orientation="landscape" paperSize="9" scale="8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J22" sqref="J22"/>
    </sheetView>
  </sheetViews>
  <sheetFormatPr defaultColWidth="9.00390625" defaultRowHeight="14.25"/>
  <cols>
    <col min="1" max="1" width="7.375" style="313" customWidth="1"/>
    <col min="2" max="2" width="34.875" style="313" customWidth="1"/>
    <col min="3" max="3" width="15.125" style="313" customWidth="1"/>
    <col min="4" max="4" width="12.75390625" style="314" customWidth="1"/>
    <col min="5" max="5" width="13.25390625" style="313" customWidth="1"/>
    <col min="6" max="6" width="12.50390625" style="313" customWidth="1"/>
    <col min="7" max="7" width="12.25390625" style="313" customWidth="1"/>
    <col min="8" max="8" width="13.875" style="313" customWidth="1"/>
    <col min="9" max="9" width="14.625" style="313" customWidth="1"/>
    <col min="10" max="16384" width="9.00390625" style="313" customWidth="1"/>
  </cols>
  <sheetData>
    <row r="1" ht="14.25">
      <c r="A1" s="313" t="s">
        <v>105</v>
      </c>
    </row>
    <row r="2" spans="1:8" ht="24" customHeight="1">
      <c r="A2" s="239" t="s">
        <v>106</v>
      </c>
      <c r="B2" s="239"/>
      <c r="C2" s="239"/>
      <c r="D2" s="239"/>
      <c r="E2" s="239"/>
      <c r="F2" s="239"/>
      <c r="G2" s="239"/>
      <c r="H2" s="239"/>
    </row>
    <row r="3" spans="1:8" s="285" customFormat="1" ht="21.75" customHeight="1">
      <c r="A3" s="313"/>
      <c r="B3" s="315"/>
      <c r="C3" s="316"/>
      <c r="D3" s="317"/>
      <c r="E3" s="318"/>
      <c r="F3" s="317"/>
      <c r="G3" s="319"/>
      <c r="H3" s="320" t="s">
        <v>2</v>
      </c>
    </row>
    <row r="4" spans="1:8" s="285" customFormat="1" ht="24" customHeight="1">
      <c r="A4" s="208" t="s">
        <v>40</v>
      </c>
      <c r="B4" s="288" t="s">
        <v>3</v>
      </c>
      <c r="C4" s="40" t="s">
        <v>4</v>
      </c>
      <c r="D4" s="210" t="s">
        <v>5</v>
      </c>
      <c r="E4" s="210"/>
      <c r="F4" s="210"/>
      <c r="G4" s="210"/>
      <c r="H4" s="289" t="s">
        <v>107</v>
      </c>
    </row>
    <row r="5" spans="1:8" ht="24" customHeight="1">
      <c r="A5" s="213"/>
      <c r="B5" s="215"/>
      <c r="C5" s="291"/>
      <c r="D5" s="291" t="s">
        <v>7</v>
      </c>
      <c r="E5" s="291" t="s">
        <v>8</v>
      </c>
      <c r="F5" s="215" t="s">
        <v>9</v>
      </c>
      <c r="G5" s="215" t="s">
        <v>108</v>
      </c>
      <c r="H5" s="293"/>
    </row>
    <row r="6" spans="1:8" ht="24" customHeight="1">
      <c r="A6" s="213" t="s">
        <v>42</v>
      </c>
      <c r="B6" s="321" t="s">
        <v>109</v>
      </c>
      <c r="C6" s="176">
        <v>603448</v>
      </c>
      <c r="D6" s="322">
        <f>D7+D8+D9</f>
        <v>628151</v>
      </c>
      <c r="E6" s="322">
        <v>14712</v>
      </c>
      <c r="F6" s="322">
        <f aca="true" t="shared" si="0" ref="F6:F11">D6-E6</f>
        <v>613439</v>
      </c>
      <c r="G6" s="323">
        <f aca="true" t="shared" si="1" ref="G6:G12">F6/E6*100</f>
        <v>4169.650625339859</v>
      </c>
      <c r="H6" s="324">
        <f aca="true" t="shared" si="2" ref="H6:H12">D6/C6*100</f>
        <v>104.09364187137915</v>
      </c>
    </row>
    <row r="7" spans="1:8" ht="24" customHeight="1">
      <c r="A7" s="213"/>
      <c r="B7" s="128" t="s">
        <v>110</v>
      </c>
      <c r="C7" s="176">
        <v>608448</v>
      </c>
      <c r="D7" s="322">
        <v>625814</v>
      </c>
      <c r="E7" s="322">
        <v>8765</v>
      </c>
      <c r="F7" s="322">
        <f t="shared" si="0"/>
        <v>617049</v>
      </c>
      <c r="G7" s="323">
        <f t="shared" si="1"/>
        <v>7039.920136908158</v>
      </c>
      <c r="H7" s="324">
        <f t="shared" si="2"/>
        <v>102.8541469443568</v>
      </c>
    </row>
    <row r="8" spans="1:8" ht="24" customHeight="1">
      <c r="A8" s="213"/>
      <c r="B8" s="128" t="s">
        <v>111</v>
      </c>
      <c r="C8" s="176">
        <v>-10000</v>
      </c>
      <c r="D8" s="322">
        <v>-3000</v>
      </c>
      <c r="E8" s="322">
        <v>-9791</v>
      </c>
      <c r="F8" s="322">
        <f t="shared" si="0"/>
        <v>6791</v>
      </c>
      <c r="G8" s="323">
        <f t="shared" si="1"/>
        <v>-69.35961597385354</v>
      </c>
      <c r="H8" s="324">
        <f t="shared" si="2"/>
        <v>30</v>
      </c>
    </row>
    <row r="9" spans="1:8" ht="24" customHeight="1">
      <c r="A9" s="213"/>
      <c r="B9" s="128" t="s">
        <v>112</v>
      </c>
      <c r="C9" s="176">
        <v>5000</v>
      </c>
      <c r="D9" s="176">
        <v>5337</v>
      </c>
      <c r="E9" s="322">
        <v>15738</v>
      </c>
      <c r="F9" s="322">
        <f t="shared" si="0"/>
        <v>-10401</v>
      </c>
      <c r="G9" s="323">
        <f t="shared" si="1"/>
        <v>-66.08844834159359</v>
      </c>
      <c r="H9" s="324">
        <f t="shared" si="2"/>
        <v>106.74</v>
      </c>
    </row>
    <row r="10" spans="1:8" ht="24" customHeight="1">
      <c r="A10" s="213" t="s">
        <v>44</v>
      </c>
      <c r="B10" s="321" t="s">
        <v>113</v>
      </c>
      <c r="C10" s="325">
        <v>35000</v>
      </c>
      <c r="D10" s="322">
        <v>36000</v>
      </c>
      <c r="E10" s="322">
        <v>1675</v>
      </c>
      <c r="F10" s="322">
        <f t="shared" si="0"/>
        <v>34325</v>
      </c>
      <c r="G10" s="323">
        <f t="shared" si="1"/>
        <v>2049.2537313432836</v>
      </c>
      <c r="H10" s="324">
        <f t="shared" si="2"/>
        <v>102.85714285714285</v>
      </c>
    </row>
    <row r="11" spans="1:8" ht="24" customHeight="1">
      <c r="A11" s="213" t="s">
        <v>51</v>
      </c>
      <c r="B11" s="321" t="s">
        <v>114</v>
      </c>
      <c r="C11" s="176">
        <v>432</v>
      </c>
      <c r="D11" s="322">
        <v>913</v>
      </c>
      <c r="E11" s="322">
        <v>325</v>
      </c>
      <c r="F11" s="322">
        <f t="shared" si="0"/>
        <v>588</v>
      </c>
      <c r="G11" s="323">
        <f t="shared" si="1"/>
        <v>180.9230769230769</v>
      </c>
      <c r="H11" s="324">
        <f t="shared" si="2"/>
        <v>211.3425925925926</v>
      </c>
    </row>
    <row r="12" spans="1:8" ht="24" customHeight="1">
      <c r="A12" s="213"/>
      <c r="B12" s="326" t="s">
        <v>115</v>
      </c>
      <c r="C12" s="327">
        <f>C6+C10+C11</f>
        <v>638880</v>
      </c>
      <c r="D12" s="327">
        <f>D6+D10+D11</f>
        <v>665064</v>
      </c>
      <c r="E12" s="327">
        <f>E6+E10+E11</f>
        <v>16712</v>
      </c>
      <c r="F12" s="327">
        <f>F6+F10+F11</f>
        <v>648352</v>
      </c>
      <c r="G12" s="328">
        <f t="shared" si="1"/>
        <v>3879.5595978937295</v>
      </c>
      <c r="H12" s="329">
        <f t="shared" si="2"/>
        <v>104.0984222389181</v>
      </c>
    </row>
    <row r="13" spans="1:9" ht="24" customHeight="1">
      <c r="A13" s="213" t="s">
        <v>53</v>
      </c>
      <c r="B13" s="127" t="s">
        <v>116</v>
      </c>
      <c r="C13" s="322">
        <v>4093</v>
      </c>
      <c r="D13" s="322">
        <v>4093</v>
      </c>
      <c r="E13" s="322">
        <v>204622</v>
      </c>
      <c r="F13" s="322">
        <f>D13-E13</f>
        <v>-200529</v>
      </c>
      <c r="G13" s="323"/>
      <c r="H13" s="324"/>
      <c r="I13" s="340"/>
    </row>
    <row r="14" spans="1:8" ht="24" customHeight="1">
      <c r="A14" s="213" t="s">
        <v>55</v>
      </c>
      <c r="B14" s="128" t="s">
        <v>117</v>
      </c>
      <c r="C14" s="322"/>
      <c r="D14" s="322">
        <v>2427</v>
      </c>
      <c r="E14" s="322">
        <v>4462</v>
      </c>
      <c r="F14" s="322">
        <f>D14-E14</f>
        <v>-2035</v>
      </c>
      <c r="G14" s="323"/>
      <c r="H14" s="324"/>
    </row>
    <row r="15" spans="1:8" ht="24" customHeight="1">
      <c r="A15" s="330" t="s">
        <v>57</v>
      </c>
      <c r="B15" s="331" t="s">
        <v>118</v>
      </c>
      <c r="C15" s="322">
        <v>200900</v>
      </c>
      <c r="D15" s="322">
        <v>183500</v>
      </c>
      <c r="E15" s="322">
        <v>262500</v>
      </c>
      <c r="F15" s="322">
        <f>D15-E15</f>
        <v>-79000</v>
      </c>
      <c r="G15" s="323"/>
      <c r="H15" s="324"/>
    </row>
    <row r="16" spans="1:8" ht="24" customHeight="1">
      <c r="A16" s="332" t="s">
        <v>59</v>
      </c>
      <c r="B16" s="129" t="s">
        <v>119</v>
      </c>
      <c r="C16" s="322">
        <v>-189653</v>
      </c>
      <c r="D16" s="322">
        <v>-6000</v>
      </c>
      <c r="E16" s="322">
        <v>-92814</v>
      </c>
      <c r="F16" s="322">
        <f>D16-E16</f>
        <v>86814</v>
      </c>
      <c r="G16" s="323"/>
      <c r="H16" s="324"/>
    </row>
    <row r="17" spans="1:8" ht="24" customHeight="1">
      <c r="A17" s="332" t="s">
        <v>77</v>
      </c>
      <c r="B17" s="130" t="s">
        <v>120</v>
      </c>
      <c r="C17" s="333">
        <v>-100900</v>
      </c>
      <c r="D17" s="333">
        <v>-154913</v>
      </c>
      <c r="E17" s="333">
        <v>-141000</v>
      </c>
      <c r="F17" s="333">
        <f>D17-E17</f>
        <v>-13913</v>
      </c>
      <c r="G17" s="323"/>
      <c r="H17" s="334"/>
    </row>
    <row r="18" spans="1:8" ht="24" customHeight="1">
      <c r="A18" s="335"/>
      <c r="B18" s="336" t="s">
        <v>121</v>
      </c>
      <c r="C18" s="337">
        <f>SUM(C12:C17)</f>
        <v>553320</v>
      </c>
      <c r="D18" s="337">
        <f>SUM(D12:D17)</f>
        <v>694171</v>
      </c>
      <c r="E18" s="337">
        <f>SUM(E12:E17)</f>
        <v>254482</v>
      </c>
      <c r="F18" s="337">
        <f>SUM(F12:F16)</f>
        <v>453602</v>
      </c>
      <c r="G18" s="338">
        <f>F18/E18*100</f>
        <v>178.24521970119693</v>
      </c>
      <c r="H18" s="339">
        <f>D18/C18*100</f>
        <v>125.45561338827443</v>
      </c>
    </row>
    <row r="19" ht="24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6">
    <mergeCell ref="A2:H2"/>
    <mergeCell ref="D4:G4"/>
    <mergeCell ref="A4:A5"/>
    <mergeCell ref="B4:B5"/>
    <mergeCell ref="C4:C5"/>
    <mergeCell ref="H4:H5"/>
  </mergeCells>
  <printOptions horizontalCentered="1"/>
  <pageMargins left="0.83" right="0.83" top="0.79" bottom="0.79" header="0.51" footer="0.51"/>
  <pageSetup firstPageNumber="17" useFirstPageNumber="1" fitToHeight="1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workbookViewId="0" topLeftCell="A1">
      <selection activeCell="J22" sqref="J22"/>
    </sheetView>
  </sheetViews>
  <sheetFormatPr defaultColWidth="9.00390625" defaultRowHeight="14.25"/>
  <cols>
    <col min="1" max="1" width="47.625" style="264" customWidth="1"/>
    <col min="2" max="4" width="15.75390625" style="264" customWidth="1"/>
    <col min="5" max="5" width="16.375" style="264" customWidth="1"/>
    <col min="6" max="6" width="15.25390625" style="264" customWidth="1"/>
    <col min="7" max="254" width="9.00390625" style="264" customWidth="1"/>
  </cols>
  <sheetData>
    <row r="1" ht="14.25">
      <c r="A1" s="264" t="s">
        <v>122</v>
      </c>
    </row>
    <row r="2" spans="1:6" ht="24" customHeight="1">
      <c r="A2" s="265" t="s">
        <v>123</v>
      </c>
      <c r="B2" s="265"/>
      <c r="C2" s="265"/>
      <c r="D2" s="265"/>
      <c r="E2" s="265"/>
      <c r="F2" s="265"/>
    </row>
    <row r="3" spans="1:6" s="261" customFormat="1" ht="21.75" customHeight="1">
      <c r="A3" s="266"/>
      <c r="B3" s="267"/>
      <c r="C3" s="267"/>
      <c r="D3" s="267"/>
      <c r="E3" s="267"/>
      <c r="F3" s="302" t="s">
        <v>2</v>
      </c>
    </row>
    <row r="4" spans="1:6" s="262" customFormat="1" ht="18.75" customHeight="1">
      <c r="A4" s="269" t="s">
        <v>3</v>
      </c>
      <c r="B4" s="270" t="s">
        <v>4</v>
      </c>
      <c r="C4" s="271" t="s">
        <v>5</v>
      </c>
      <c r="D4" s="271"/>
      <c r="E4" s="271"/>
      <c r="F4" s="272" t="s">
        <v>6</v>
      </c>
    </row>
    <row r="5" spans="1:6" s="262" customFormat="1" ht="18.75" customHeight="1">
      <c r="A5" s="273"/>
      <c r="B5" s="274"/>
      <c r="C5" s="275" t="s">
        <v>124</v>
      </c>
      <c r="D5" s="303" t="s">
        <v>125</v>
      </c>
      <c r="E5" s="275" t="s">
        <v>66</v>
      </c>
      <c r="F5" s="276"/>
    </row>
    <row r="6" spans="1:6" s="262" customFormat="1" ht="18.75" customHeight="1">
      <c r="A6" s="273"/>
      <c r="B6" s="274">
        <v>1</v>
      </c>
      <c r="C6" s="275">
        <v>2</v>
      </c>
      <c r="D6" s="275">
        <v>3</v>
      </c>
      <c r="E6" s="275" t="s">
        <v>67</v>
      </c>
      <c r="F6" s="276" t="s">
        <v>68</v>
      </c>
    </row>
    <row r="7" spans="1:6" s="301" customFormat="1" ht="18.75" customHeight="1">
      <c r="A7" s="304" t="s">
        <v>126</v>
      </c>
      <c r="B7" s="278">
        <f>B8+B23+B21</f>
        <v>513465</v>
      </c>
      <c r="C7" s="278">
        <f>C8+C23+C21</f>
        <v>513465</v>
      </c>
      <c r="D7" s="278">
        <f>D8+D23+D21</f>
        <v>2427</v>
      </c>
      <c r="E7" s="278">
        <f>C7+D7</f>
        <v>515892</v>
      </c>
      <c r="F7" s="279">
        <f>C7/B7*100</f>
        <v>100</v>
      </c>
    </row>
    <row r="8" spans="1:6" ht="18.75" customHeight="1">
      <c r="A8" s="305" t="s">
        <v>127</v>
      </c>
      <c r="B8" s="70">
        <f>B9+B17+B19</f>
        <v>507865</v>
      </c>
      <c r="C8" s="70">
        <f>C9+C17+C19</f>
        <v>507865</v>
      </c>
      <c r="D8" s="70">
        <f>D9+D17+D19</f>
        <v>2049</v>
      </c>
      <c r="E8" s="306">
        <f aca="true" t="shared" si="0" ref="E8:E23">C8+D8</f>
        <v>509914</v>
      </c>
      <c r="F8" s="307">
        <f aca="true" t="shared" si="1" ref="F8:F22">C8/B8*100</f>
        <v>100</v>
      </c>
    </row>
    <row r="9" spans="1:6" ht="18.75" customHeight="1">
      <c r="A9" s="305" t="s">
        <v>128</v>
      </c>
      <c r="B9" s="70">
        <f>SUM(B10:B16)</f>
        <v>472865</v>
      </c>
      <c r="C9" s="70">
        <f>SUM(C10:C16)</f>
        <v>472865</v>
      </c>
      <c r="D9" s="70">
        <f>SUM(D10:D16)</f>
        <v>2049</v>
      </c>
      <c r="E9" s="306">
        <f t="shared" si="0"/>
        <v>474914</v>
      </c>
      <c r="F9" s="307">
        <f t="shared" si="1"/>
        <v>100</v>
      </c>
    </row>
    <row r="10" spans="1:6" ht="18.75" customHeight="1">
      <c r="A10" s="308" t="s">
        <v>129</v>
      </c>
      <c r="B10" s="70">
        <v>205369</v>
      </c>
      <c r="C10" s="70">
        <v>184769</v>
      </c>
      <c r="D10" s="70"/>
      <c r="E10" s="306">
        <f t="shared" si="0"/>
        <v>184769</v>
      </c>
      <c r="F10" s="307">
        <f t="shared" si="1"/>
        <v>89.96927481752358</v>
      </c>
    </row>
    <row r="11" spans="1:6" ht="18.75" customHeight="1">
      <c r="A11" s="308" t="s">
        <v>130</v>
      </c>
      <c r="B11" s="70">
        <v>12486</v>
      </c>
      <c r="C11" s="70">
        <v>12486</v>
      </c>
      <c r="D11" s="70"/>
      <c r="E11" s="306">
        <f t="shared" si="0"/>
        <v>12486</v>
      </c>
      <c r="F11" s="307">
        <f t="shared" si="1"/>
        <v>100</v>
      </c>
    </row>
    <row r="12" spans="1:6" ht="18.75" customHeight="1">
      <c r="A12" s="308" t="s">
        <v>131</v>
      </c>
      <c r="B12" s="70">
        <v>230811</v>
      </c>
      <c r="C12" s="70">
        <v>246911</v>
      </c>
      <c r="D12" s="70">
        <v>1850</v>
      </c>
      <c r="E12" s="306">
        <f t="shared" si="0"/>
        <v>248761</v>
      </c>
      <c r="F12" s="307">
        <f t="shared" si="1"/>
        <v>106.97540411852123</v>
      </c>
    </row>
    <row r="13" spans="1:6" ht="18.75" customHeight="1">
      <c r="A13" s="308" t="s">
        <v>132</v>
      </c>
      <c r="B13" s="70">
        <v>9256</v>
      </c>
      <c r="C13" s="70">
        <v>9256</v>
      </c>
      <c r="D13" s="70">
        <v>199</v>
      </c>
      <c r="E13" s="306">
        <f t="shared" si="0"/>
        <v>9455</v>
      </c>
      <c r="F13" s="307">
        <f t="shared" si="1"/>
        <v>100</v>
      </c>
    </row>
    <row r="14" spans="1:6" ht="18.75" customHeight="1">
      <c r="A14" s="308" t="s">
        <v>133</v>
      </c>
      <c r="B14" s="70">
        <v>10019</v>
      </c>
      <c r="C14" s="70">
        <v>14519</v>
      </c>
      <c r="D14" s="70"/>
      <c r="E14" s="306">
        <f t="shared" si="0"/>
        <v>14519</v>
      </c>
      <c r="F14" s="307">
        <f t="shared" si="1"/>
        <v>144.91466214193034</v>
      </c>
    </row>
    <row r="15" spans="1:6" ht="18.75" customHeight="1">
      <c r="A15" s="308" t="s">
        <v>134</v>
      </c>
      <c r="B15" s="70">
        <v>3380</v>
      </c>
      <c r="C15" s="70">
        <v>3380</v>
      </c>
      <c r="D15" s="70"/>
      <c r="E15" s="306">
        <f t="shared" si="0"/>
        <v>3380</v>
      </c>
      <c r="F15" s="307">
        <f t="shared" si="1"/>
        <v>100</v>
      </c>
    </row>
    <row r="16" spans="1:6" ht="18.75" customHeight="1">
      <c r="A16" s="308" t="s">
        <v>135</v>
      </c>
      <c r="B16" s="70">
        <v>1544</v>
      </c>
      <c r="C16" s="70">
        <v>1544</v>
      </c>
      <c r="D16" s="70"/>
      <c r="E16" s="306">
        <f t="shared" si="0"/>
        <v>1544</v>
      </c>
      <c r="F16" s="307">
        <f t="shared" si="1"/>
        <v>100</v>
      </c>
    </row>
    <row r="17" spans="1:6" ht="18.75" customHeight="1">
      <c r="A17" s="305" t="s">
        <v>136</v>
      </c>
      <c r="B17" s="70">
        <f>B18</f>
        <v>35000</v>
      </c>
      <c r="C17" s="70">
        <v>35000</v>
      </c>
      <c r="D17" s="70"/>
      <c r="E17" s="306">
        <f t="shared" si="0"/>
        <v>35000</v>
      </c>
      <c r="F17" s="307">
        <f t="shared" si="1"/>
        <v>100</v>
      </c>
    </row>
    <row r="18" spans="1:6" ht="18.75" customHeight="1">
      <c r="A18" s="308" t="s">
        <v>129</v>
      </c>
      <c r="B18" s="70">
        <v>35000</v>
      </c>
      <c r="C18" s="70">
        <v>35000</v>
      </c>
      <c r="D18" s="70"/>
      <c r="E18" s="306">
        <f t="shared" si="0"/>
        <v>35000</v>
      </c>
      <c r="F18" s="307">
        <f t="shared" si="1"/>
        <v>100</v>
      </c>
    </row>
    <row r="19" spans="1:6" ht="18.75" customHeight="1" hidden="1">
      <c r="A19" s="305" t="s">
        <v>137</v>
      </c>
      <c r="B19" s="70"/>
      <c r="C19" s="70"/>
      <c r="D19" s="70"/>
      <c r="E19" s="306">
        <f t="shared" si="0"/>
        <v>0</v>
      </c>
      <c r="F19" s="307"/>
    </row>
    <row r="20" spans="1:6" ht="18.75" customHeight="1" hidden="1">
      <c r="A20" s="305" t="s">
        <v>138</v>
      </c>
      <c r="B20" s="70"/>
      <c r="C20" s="70"/>
      <c r="D20" s="70"/>
      <c r="E20" s="306">
        <f t="shared" si="0"/>
        <v>0</v>
      </c>
      <c r="F20" s="307"/>
    </row>
    <row r="21" spans="1:6" ht="18.75" customHeight="1">
      <c r="A21" s="309" t="s">
        <v>139</v>
      </c>
      <c r="B21" s="70">
        <v>5600</v>
      </c>
      <c r="C21" s="70">
        <v>5600</v>
      </c>
      <c r="D21" s="70"/>
      <c r="E21" s="306">
        <f t="shared" si="0"/>
        <v>5600</v>
      </c>
      <c r="F21" s="307">
        <f t="shared" si="1"/>
        <v>100</v>
      </c>
    </row>
    <row r="22" spans="1:6" ht="18.75" customHeight="1">
      <c r="A22" s="309" t="s">
        <v>140</v>
      </c>
      <c r="B22" s="70">
        <v>5600</v>
      </c>
      <c r="C22" s="70">
        <v>5600</v>
      </c>
      <c r="D22" s="70"/>
      <c r="E22" s="306">
        <f t="shared" si="0"/>
        <v>5600</v>
      </c>
      <c r="F22" s="307">
        <f t="shared" si="1"/>
        <v>100</v>
      </c>
    </row>
    <row r="23" spans="1:6" ht="18.75" customHeight="1">
      <c r="A23" s="310" t="s">
        <v>141</v>
      </c>
      <c r="B23" s="73"/>
      <c r="C23" s="73"/>
      <c r="D23" s="73">
        <v>378</v>
      </c>
      <c r="E23" s="73">
        <f t="shared" si="0"/>
        <v>378</v>
      </c>
      <c r="F23" s="311"/>
    </row>
    <row r="34" spans="2:4" ht="15.75">
      <c r="B34" s="312"/>
      <c r="C34" s="312"/>
      <c r="D34" s="312"/>
    </row>
  </sheetData>
  <sheetProtection/>
  <mergeCells count="5">
    <mergeCell ref="A2:F2"/>
    <mergeCell ref="C4:E4"/>
    <mergeCell ref="A4:A6"/>
    <mergeCell ref="B4:B5"/>
    <mergeCell ref="F4:F5"/>
  </mergeCells>
  <printOptions horizontalCentered="1"/>
  <pageMargins left="0.83" right="0.83" top="0.79" bottom="0.79" header="0.51" footer="0.51"/>
  <pageSetup firstPageNumber="18" useFirstPageNumber="1" fitToHeight="1" fitToWidth="1" horizontalDpi="600" verticalDpi="600" orientation="landscape" paperSize="9" scale="9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J22" sqref="J22"/>
    </sheetView>
  </sheetViews>
  <sheetFormatPr defaultColWidth="9.00390625" defaultRowHeight="14.25"/>
  <cols>
    <col min="1" max="1" width="39.125" style="56" customWidth="1"/>
    <col min="2" max="2" width="13.875" style="56" bestFit="1" customWidth="1"/>
    <col min="3" max="3" width="12.25390625" style="56" customWidth="1"/>
    <col min="4" max="4" width="12.50390625" style="56" customWidth="1"/>
    <col min="5" max="6" width="13.625" style="56" customWidth="1"/>
    <col min="7" max="7" width="18.75390625" style="56" customWidth="1"/>
    <col min="8" max="16384" width="9.00390625" style="56" customWidth="1"/>
  </cols>
  <sheetData>
    <row r="1" ht="21" customHeight="1">
      <c r="A1" s="264" t="s">
        <v>142</v>
      </c>
    </row>
    <row r="2" spans="1:7" s="260" customFormat="1" ht="37.5" customHeight="1">
      <c r="A2" s="265" t="s">
        <v>143</v>
      </c>
      <c r="B2" s="265"/>
      <c r="C2" s="265"/>
      <c r="D2" s="265"/>
      <c r="E2" s="265"/>
      <c r="F2" s="265"/>
      <c r="G2" s="265"/>
    </row>
    <row r="3" spans="1:7" s="261" customFormat="1" ht="19.5" customHeight="1">
      <c r="A3" s="266"/>
      <c r="B3" s="267"/>
      <c r="C3" s="267"/>
      <c r="D3" s="267"/>
      <c r="E3" s="267"/>
      <c r="F3" s="267"/>
      <c r="G3" s="268" t="s">
        <v>2</v>
      </c>
    </row>
    <row r="4" spans="1:7" s="285" customFormat="1" ht="21.75" customHeight="1">
      <c r="A4" s="287" t="s">
        <v>3</v>
      </c>
      <c r="B4" s="40" t="s">
        <v>4</v>
      </c>
      <c r="C4" s="210" t="s">
        <v>5</v>
      </c>
      <c r="D4" s="210"/>
      <c r="E4" s="288" t="s">
        <v>144</v>
      </c>
      <c r="F4" s="288"/>
      <c r="G4" s="289" t="s">
        <v>107</v>
      </c>
    </row>
    <row r="5" spans="1:7" s="286" customFormat="1" ht="21.75" customHeight="1">
      <c r="A5" s="290"/>
      <c r="B5" s="291"/>
      <c r="C5" s="292" t="s">
        <v>7</v>
      </c>
      <c r="D5" s="292" t="s">
        <v>8</v>
      </c>
      <c r="E5" s="215" t="s">
        <v>9</v>
      </c>
      <c r="F5" s="215" t="s">
        <v>108</v>
      </c>
      <c r="G5" s="293"/>
    </row>
    <row r="6" spans="1:7" ht="30.75" customHeight="1">
      <c r="A6" s="294" t="s">
        <v>145</v>
      </c>
      <c r="B6" s="218">
        <f>B7+B9</f>
        <v>8830</v>
      </c>
      <c r="C6" s="218">
        <f>C7+C9</f>
        <v>8830</v>
      </c>
      <c r="D6" s="218">
        <f>D7+D9</f>
        <v>2458</v>
      </c>
      <c r="E6" s="218">
        <f>E7</f>
        <v>4572</v>
      </c>
      <c r="F6" s="295">
        <f>E6/D6*100</f>
        <v>186.00488201790074</v>
      </c>
      <c r="G6" s="296">
        <f aca="true" t="shared" si="0" ref="G6:G13">C6/B6*100</f>
        <v>100</v>
      </c>
    </row>
    <row r="7" spans="1:7" ht="30.75" customHeight="1">
      <c r="A7" s="156" t="s">
        <v>146</v>
      </c>
      <c r="B7" s="226">
        <f>B8</f>
        <v>7030</v>
      </c>
      <c r="C7" s="226">
        <f>C8</f>
        <v>7030</v>
      </c>
      <c r="D7" s="226">
        <f>D8</f>
        <v>2458</v>
      </c>
      <c r="E7" s="226">
        <f>E8</f>
        <v>4572</v>
      </c>
      <c r="F7" s="297">
        <f>E7/D7*100</f>
        <v>186.00488201790074</v>
      </c>
      <c r="G7" s="298">
        <f t="shared" si="0"/>
        <v>100</v>
      </c>
    </row>
    <row r="8" spans="1:7" ht="30.75" customHeight="1">
      <c r="A8" s="157" t="s">
        <v>147</v>
      </c>
      <c r="B8" s="226">
        <v>7030</v>
      </c>
      <c r="C8" s="280">
        <v>7030</v>
      </c>
      <c r="D8" s="280">
        <v>2458</v>
      </c>
      <c r="E8" s="280">
        <f aca="true" t="shared" si="1" ref="E8:E13">C8-D8</f>
        <v>4572</v>
      </c>
      <c r="F8" s="297">
        <f>E8/D8*100</f>
        <v>186.00488201790074</v>
      </c>
      <c r="G8" s="298">
        <f t="shared" si="0"/>
        <v>100</v>
      </c>
    </row>
    <row r="9" spans="1:7" ht="30.75" customHeight="1">
      <c r="A9" s="157" t="s">
        <v>148</v>
      </c>
      <c r="B9" s="226">
        <f>B10</f>
        <v>1800</v>
      </c>
      <c r="C9" s="226">
        <f>C10</f>
        <v>1800</v>
      </c>
      <c r="D9" s="226"/>
      <c r="E9" s="280">
        <f t="shared" si="1"/>
        <v>1800</v>
      </c>
      <c r="F9" s="297"/>
      <c r="G9" s="298">
        <f t="shared" si="0"/>
        <v>100</v>
      </c>
    </row>
    <row r="10" spans="1:7" ht="30.75" customHeight="1">
      <c r="A10" s="157" t="s">
        <v>149</v>
      </c>
      <c r="B10" s="226">
        <v>1800</v>
      </c>
      <c r="C10" s="280">
        <v>1800</v>
      </c>
      <c r="D10" s="280"/>
      <c r="E10" s="280">
        <f t="shared" si="1"/>
        <v>1800</v>
      </c>
      <c r="F10" s="297"/>
      <c r="G10" s="298">
        <f t="shared" si="0"/>
        <v>100</v>
      </c>
    </row>
    <row r="11" spans="1:7" ht="30.75" customHeight="1">
      <c r="A11" s="294" t="s">
        <v>150</v>
      </c>
      <c r="B11" s="79">
        <v>3054</v>
      </c>
      <c r="C11" s="79">
        <v>3054</v>
      </c>
      <c r="D11" s="79">
        <v>1196</v>
      </c>
      <c r="E11" s="280">
        <f t="shared" si="1"/>
        <v>1858</v>
      </c>
      <c r="F11" s="297"/>
      <c r="G11" s="298">
        <f t="shared" si="0"/>
        <v>100</v>
      </c>
    </row>
    <row r="12" spans="1:7" ht="30.75" customHeight="1">
      <c r="A12" s="294" t="s">
        <v>151</v>
      </c>
      <c r="B12" s="79">
        <v>-2208</v>
      </c>
      <c r="C12" s="79">
        <v>-2208</v>
      </c>
      <c r="D12" s="79">
        <v>-600</v>
      </c>
      <c r="E12" s="280">
        <f t="shared" si="1"/>
        <v>-1608</v>
      </c>
      <c r="F12" s="297"/>
      <c r="G12" s="298">
        <f t="shared" si="0"/>
        <v>100</v>
      </c>
    </row>
    <row r="13" spans="1:7" ht="30.75" customHeight="1">
      <c r="A13" s="233" t="s">
        <v>152</v>
      </c>
      <c r="B13" s="237">
        <f>B6+B11+B12</f>
        <v>9676</v>
      </c>
      <c r="C13" s="237">
        <f>C6+C11+C12</f>
        <v>9676</v>
      </c>
      <c r="D13" s="237">
        <f>D6+D11+D12</f>
        <v>3054</v>
      </c>
      <c r="E13" s="282">
        <f t="shared" si="1"/>
        <v>6622</v>
      </c>
      <c r="F13" s="299">
        <f>E13/D13*100</f>
        <v>216.83038637851996</v>
      </c>
      <c r="G13" s="300">
        <f t="shared" si="0"/>
        <v>100</v>
      </c>
    </row>
  </sheetData>
  <sheetProtection/>
  <mergeCells count="6">
    <mergeCell ref="A2:G2"/>
    <mergeCell ref="C4:D4"/>
    <mergeCell ref="E4:F4"/>
    <mergeCell ref="A4:A5"/>
    <mergeCell ref="B4:B5"/>
    <mergeCell ref="G4:G5"/>
  </mergeCells>
  <printOptions horizontalCentered="1"/>
  <pageMargins left="0.83" right="0.83" top="0.79" bottom="0.79" header="0.51" footer="0.51"/>
  <pageSetup firstPageNumber="19" useFirstPageNumber="1"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J22" sqref="J22"/>
    </sheetView>
  </sheetViews>
  <sheetFormatPr defaultColWidth="9.00390625" defaultRowHeight="14.25"/>
  <cols>
    <col min="1" max="1" width="49.75390625" style="56" customWidth="1"/>
    <col min="2" max="2" width="25.375" style="56" customWidth="1"/>
    <col min="3" max="3" width="24.25390625" style="56" customWidth="1"/>
    <col min="4" max="4" width="25.00390625" style="56" customWidth="1"/>
    <col min="5" max="16384" width="9.00390625" style="56" customWidth="1"/>
  </cols>
  <sheetData>
    <row r="1" ht="18.75" customHeight="1">
      <c r="A1" s="264" t="s">
        <v>153</v>
      </c>
    </row>
    <row r="2" spans="1:4" s="260" customFormat="1" ht="35.25" customHeight="1">
      <c r="A2" s="265" t="s">
        <v>154</v>
      </c>
      <c r="B2" s="265"/>
      <c r="C2" s="265"/>
      <c r="D2" s="265"/>
    </row>
    <row r="3" spans="1:4" s="261" customFormat="1" ht="21.75" customHeight="1">
      <c r="A3" s="266"/>
      <c r="B3" s="267"/>
      <c r="C3" s="267"/>
      <c r="D3" s="268" t="s">
        <v>2</v>
      </c>
    </row>
    <row r="4" spans="1:4" s="262" customFormat="1" ht="21.75" customHeight="1">
      <c r="A4" s="269" t="s">
        <v>3</v>
      </c>
      <c r="B4" s="270" t="s">
        <v>4</v>
      </c>
      <c r="C4" s="271" t="s">
        <v>5</v>
      </c>
      <c r="D4" s="272" t="s">
        <v>6</v>
      </c>
    </row>
    <row r="5" spans="1:4" s="263" customFormat="1" ht="21.75" customHeight="1">
      <c r="A5" s="273"/>
      <c r="B5" s="274"/>
      <c r="C5" s="275"/>
      <c r="D5" s="276"/>
    </row>
    <row r="6" spans="1:4" s="260" customFormat="1" ht="35.25" customHeight="1">
      <c r="A6" s="277" t="s">
        <v>155</v>
      </c>
      <c r="B6" s="278">
        <f>B7+B8</f>
        <v>6860</v>
      </c>
      <c r="C6" s="278">
        <f>C7+C8</f>
        <v>6860</v>
      </c>
      <c r="D6" s="279">
        <f>C6/B6*100</f>
        <v>100</v>
      </c>
    </row>
    <row r="7" spans="1:4" ht="35.25" customHeight="1">
      <c r="A7" s="156" t="s">
        <v>156</v>
      </c>
      <c r="B7" s="280">
        <v>6500</v>
      </c>
      <c r="C7" s="280">
        <v>6500</v>
      </c>
      <c r="D7" s="279">
        <f>C7/B7*100</f>
        <v>100</v>
      </c>
    </row>
    <row r="8" spans="1:4" ht="35.25" customHeight="1">
      <c r="A8" s="281" t="s">
        <v>157</v>
      </c>
      <c r="B8" s="282">
        <v>360</v>
      </c>
      <c r="C8" s="282">
        <v>360</v>
      </c>
      <c r="D8" s="283">
        <f>C8/B8*100</f>
        <v>100</v>
      </c>
    </row>
    <row r="9" ht="22.5" customHeight="1">
      <c r="A9" s="284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83" right="0.83" top="0.79" bottom="0.79" header="0.51" footer="0.51"/>
  <pageSetup firstPageNumber="20" useFirstPageNumber="1"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workbookViewId="0" topLeftCell="A1">
      <selection activeCell="J22" sqref="J22"/>
    </sheetView>
  </sheetViews>
  <sheetFormatPr defaultColWidth="9.00390625" defaultRowHeight="14.25"/>
  <cols>
    <col min="1" max="1" width="49.25390625" style="204" customWidth="1"/>
    <col min="2" max="2" width="22.00390625" style="204" customWidth="1"/>
    <col min="3" max="3" width="20.625" style="204" customWidth="1"/>
    <col min="4" max="4" width="19.625" style="204" customWidth="1"/>
    <col min="5" max="5" width="19.00390625" style="204" customWidth="1"/>
    <col min="6" max="245" width="9.00390625" style="204" customWidth="1"/>
    <col min="246" max="251" width="9.00390625" style="77" customWidth="1"/>
  </cols>
  <sheetData>
    <row r="1" spans="1:2" ht="14.25">
      <c r="A1" s="182" t="s">
        <v>158</v>
      </c>
      <c r="B1" s="183"/>
    </row>
    <row r="2" spans="1:5" ht="22.5" customHeight="1">
      <c r="A2" s="239" t="s">
        <v>159</v>
      </c>
      <c r="B2" s="239"/>
      <c r="C2" s="239"/>
      <c r="D2" s="239"/>
      <c r="E2" s="239"/>
    </row>
    <row r="3" spans="1:5" ht="24" customHeight="1">
      <c r="A3" s="240"/>
      <c r="B3" s="241"/>
      <c r="C3" s="242"/>
      <c r="D3" s="242"/>
      <c r="E3" s="243" t="s">
        <v>2</v>
      </c>
    </row>
    <row r="4" spans="1:5" ht="27" customHeight="1">
      <c r="A4" s="244" t="s">
        <v>3</v>
      </c>
      <c r="B4" s="245" t="s">
        <v>160</v>
      </c>
      <c r="C4" s="245" t="s">
        <v>161</v>
      </c>
      <c r="D4" s="245" t="s">
        <v>9</v>
      </c>
      <c r="E4" s="246" t="s">
        <v>10</v>
      </c>
    </row>
    <row r="5" spans="1:5" ht="15" customHeight="1">
      <c r="A5" s="247" t="s">
        <v>11</v>
      </c>
      <c r="B5" s="248">
        <f>B6+B19</f>
        <v>396970</v>
      </c>
      <c r="C5" s="248">
        <f>C6+C19</f>
        <v>400932</v>
      </c>
      <c r="D5" s="248">
        <f>D6+D19</f>
        <v>3962</v>
      </c>
      <c r="E5" s="249">
        <f>D5/B5*100</f>
        <v>0.9980603068241932</v>
      </c>
    </row>
    <row r="6" spans="1:5" ht="15" customHeight="1">
      <c r="A6" s="250" t="s">
        <v>12</v>
      </c>
      <c r="B6" s="248">
        <f>SUM(B7:B18)</f>
        <v>243857</v>
      </c>
      <c r="C6" s="248">
        <f>SUM(C7:C18)</f>
        <v>265932</v>
      </c>
      <c r="D6" s="248">
        <f>SUM(D7:D18)</f>
        <v>22075</v>
      </c>
      <c r="E6" s="249">
        <f aca="true" t="shared" si="0" ref="E6:E31">D6/B6*100</f>
        <v>9.05243646891416</v>
      </c>
    </row>
    <row r="7" spans="1:251" s="27" customFormat="1" ht="15" customHeight="1">
      <c r="A7" s="251" t="s">
        <v>13</v>
      </c>
      <c r="B7" s="252">
        <f>'附表1-2019年一般预算收入'!C8</f>
        <v>85308</v>
      </c>
      <c r="C7" s="253">
        <v>96466</v>
      </c>
      <c r="D7" s="253">
        <f>C7-B7</f>
        <v>11158</v>
      </c>
      <c r="E7" s="254">
        <f t="shared" si="0"/>
        <v>13.07966427533174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81"/>
      <c r="IM7" s="181"/>
      <c r="IN7" s="181"/>
      <c r="IO7" s="181"/>
      <c r="IP7" s="181"/>
      <c r="IQ7" s="181"/>
    </row>
    <row r="8" spans="1:251" s="27" customFormat="1" ht="15" customHeight="1">
      <c r="A8" s="251" t="s">
        <v>14</v>
      </c>
      <c r="B8" s="252">
        <f>'附表1-2019年一般预算收入'!C9</f>
        <v>66</v>
      </c>
      <c r="C8" s="253"/>
      <c r="D8" s="253">
        <f aca="true" t="shared" si="1" ref="D8:D17">C8-B8</f>
        <v>-66</v>
      </c>
      <c r="E8" s="254">
        <f t="shared" si="0"/>
        <v>-100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81"/>
      <c r="IM8" s="181"/>
      <c r="IN8" s="181"/>
      <c r="IO8" s="181"/>
      <c r="IP8" s="181"/>
      <c r="IQ8" s="181"/>
    </row>
    <row r="9" spans="1:251" s="27" customFormat="1" ht="15" customHeight="1">
      <c r="A9" s="251" t="s">
        <v>15</v>
      </c>
      <c r="B9" s="252">
        <f>'附表1-2019年一般预算收入'!C10</f>
        <v>45438</v>
      </c>
      <c r="C9" s="253">
        <v>51232</v>
      </c>
      <c r="D9" s="253">
        <f t="shared" si="1"/>
        <v>5794</v>
      </c>
      <c r="E9" s="254">
        <f t="shared" si="0"/>
        <v>12.751441524714997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81"/>
      <c r="IM9" s="181"/>
      <c r="IN9" s="181"/>
      <c r="IO9" s="181"/>
      <c r="IP9" s="181"/>
      <c r="IQ9" s="181"/>
    </row>
    <row r="10" spans="1:251" s="27" customFormat="1" ht="15" customHeight="1">
      <c r="A10" s="251" t="s">
        <v>16</v>
      </c>
      <c r="B10" s="252">
        <f>'附表1-2019年一般预算收入'!C11</f>
        <v>12269</v>
      </c>
      <c r="C10" s="253">
        <v>13500</v>
      </c>
      <c r="D10" s="253">
        <f t="shared" si="1"/>
        <v>1231</v>
      </c>
      <c r="E10" s="254">
        <f t="shared" si="0"/>
        <v>10.033417556443068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81"/>
      <c r="IM10" s="181"/>
      <c r="IN10" s="181"/>
      <c r="IO10" s="181"/>
      <c r="IP10" s="181"/>
      <c r="IQ10" s="181"/>
    </row>
    <row r="11" spans="1:251" s="27" customFormat="1" ht="15" customHeight="1">
      <c r="A11" s="251" t="s">
        <v>17</v>
      </c>
      <c r="B11" s="252">
        <f>'附表1-2019年一般预算收入'!C12</f>
        <v>27</v>
      </c>
      <c r="C11" s="253">
        <v>25</v>
      </c>
      <c r="D11" s="253">
        <f t="shared" si="1"/>
        <v>-2</v>
      </c>
      <c r="E11" s="254">
        <f t="shared" si="0"/>
        <v>-7.4074074074074066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81"/>
      <c r="IM11" s="181"/>
      <c r="IN11" s="181"/>
      <c r="IO11" s="181"/>
      <c r="IP11" s="181"/>
      <c r="IQ11" s="181"/>
    </row>
    <row r="12" spans="1:251" s="27" customFormat="1" ht="15" customHeight="1">
      <c r="A12" s="251" t="s">
        <v>18</v>
      </c>
      <c r="B12" s="252">
        <f>'附表1-2019年一般预算收入'!C13</f>
        <v>33646</v>
      </c>
      <c r="C12" s="253">
        <v>40058</v>
      </c>
      <c r="D12" s="253">
        <f t="shared" si="1"/>
        <v>6412</v>
      </c>
      <c r="E12" s="254">
        <f t="shared" si="0"/>
        <v>19.057243060096297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81"/>
      <c r="IM12" s="181"/>
      <c r="IN12" s="181"/>
      <c r="IO12" s="181"/>
      <c r="IP12" s="181"/>
      <c r="IQ12" s="181"/>
    </row>
    <row r="13" spans="1:251" s="27" customFormat="1" ht="15" customHeight="1">
      <c r="A13" s="251" t="s">
        <v>19</v>
      </c>
      <c r="B13" s="252">
        <f>'附表1-2019年一般预算收入'!C14</f>
        <v>13830</v>
      </c>
      <c r="C13" s="253">
        <v>12790</v>
      </c>
      <c r="D13" s="253">
        <f t="shared" si="1"/>
        <v>-1040</v>
      </c>
      <c r="E13" s="254">
        <f t="shared" si="0"/>
        <v>-7.519884309472162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81"/>
      <c r="IM13" s="181"/>
      <c r="IN13" s="181"/>
      <c r="IO13" s="181"/>
      <c r="IP13" s="181"/>
      <c r="IQ13" s="181"/>
    </row>
    <row r="14" spans="1:251" s="27" customFormat="1" ht="15" customHeight="1">
      <c r="A14" s="251" t="s">
        <v>20</v>
      </c>
      <c r="B14" s="252">
        <f>'附表1-2019年一般预算收入'!C15</f>
        <v>4840</v>
      </c>
      <c r="C14" s="253">
        <v>4852</v>
      </c>
      <c r="D14" s="253">
        <f t="shared" si="1"/>
        <v>12</v>
      </c>
      <c r="E14" s="254">
        <f t="shared" si="0"/>
        <v>0.24793388429752067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81"/>
      <c r="IM14" s="181"/>
      <c r="IN14" s="181"/>
      <c r="IO14" s="181"/>
      <c r="IP14" s="181"/>
      <c r="IQ14" s="181"/>
    </row>
    <row r="15" spans="1:251" s="27" customFormat="1" ht="15" customHeight="1">
      <c r="A15" s="251" t="s">
        <v>21</v>
      </c>
      <c r="B15" s="252">
        <f>'附表1-2019年一般预算收入'!C16</f>
        <v>3689</v>
      </c>
      <c r="C15" s="253">
        <v>3689</v>
      </c>
      <c r="D15" s="253"/>
      <c r="E15" s="254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81"/>
      <c r="IM15" s="181"/>
      <c r="IN15" s="181"/>
      <c r="IO15" s="181"/>
      <c r="IP15" s="181"/>
      <c r="IQ15" s="181"/>
    </row>
    <row r="16" spans="1:251" s="27" customFormat="1" ht="15" customHeight="1">
      <c r="A16" s="251" t="s">
        <v>22</v>
      </c>
      <c r="B16" s="252">
        <f>'附表1-2019年一般预算收入'!C17</f>
        <v>44000</v>
      </c>
      <c r="C16" s="253">
        <v>43080</v>
      </c>
      <c r="D16" s="253">
        <f t="shared" si="1"/>
        <v>-920</v>
      </c>
      <c r="E16" s="254">
        <f t="shared" si="0"/>
        <v>-2.090909090909091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81"/>
      <c r="IM16" s="181"/>
      <c r="IN16" s="181"/>
      <c r="IO16" s="181"/>
      <c r="IP16" s="181"/>
      <c r="IQ16" s="181"/>
    </row>
    <row r="17" spans="1:251" s="27" customFormat="1" ht="15" customHeight="1">
      <c r="A17" s="251" t="s">
        <v>23</v>
      </c>
      <c r="B17" s="252">
        <f>'附表1-2019年一般预算收入'!C18</f>
        <v>504</v>
      </c>
      <c r="C17" s="253"/>
      <c r="D17" s="253">
        <f t="shared" si="1"/>
        <v>-504</v>
      </c>
      <c r="E17" s="254">
        <f t="shared" si="0"/>
        <v>-100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81"/>
      <c r="IM17" s="181"/>
      <c r="IN17" s="181"/>
      <c r="IO17" s="181"/>
      <c r="IP17" s="181"/>
      <c r="IQ17" s="181"/>
    </row>
    <row r="18" spans="1:251" s="27" customFormat="1" ht="15" customHeight="1">
      <c r="A18" s="251" t="s">
        <v>24</v>
      </c>
      <c r="B18" s="252">
        <f>'附表1-2019年一般预算收入'!C19</f>
        <v>240</v>
      </c>
      <c r="C18" s="253">
        <v>240</v>
      </c>
      <c r="D18" s="253"/>
      <c r="E18" s="254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81"/>
      <c r="IM18" s="181"/>
      <c r="IN18" s="181"/>
      <c r="IO18" s="181"/>
      <c r="IP18" s="181"/>
      <c r="IQ18" s="181"/>
    </row>
    <row r="19" spans="1:5" ht="15" customHeight="1">
      <c r="A19" s="250" t="s">
        <v>25</v>
      </c>
      <c r="B19" s="248">
        <f>SUM(B20:B24)</f>
        <v>153113</v>
      </c>
      <c r="C19" s="248">
        <f>SUM(C20:C24)</f>
        <v>135000</v>
      </c>
      <c r="D19" s="248">
        <f>SUM(D20:D24)</f>
        <v>-18113</v>
      </c>
      <c r="E19" s="249">
        <f t="shared" si="0"/>
        <v>-11.829825031186116</v>
      </c>
    </row>
    <row r="20" spans="1:251" s="27" customFormat="1" ht="15" customHeight="1">
      <c r="A20" s="251" t="s">
        <v>26</v>
      </c>
      <c r="B20" s="252">
        <f>'附表1-2019年一般预算收入'!C21</f>
        <v>49309</v>
      </c>
      <c r="C20" s="253">
        <v>30050</v>
      </c>
      <c r="D20" s="253">
        <f>C20-B20</f>
        <v>-19259</v>
      </c>
      <c r="E20" s="254">
        <f t="shared" si="0"/>
        <v>-39.05777849885416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81"/>
      <c r="IM20" s="181"/>
      <c r="IN20" s="181"/>
      <c r="IO20" s="181"/>
      <c r="IP20" s="181"/>
      <c r="IQ20" s="181"/>
    </row>
    <row r="21" spans="1:251" s="27" customFormat="1" ht="15" customHeight="1">
      <c r="A21" s="251" t="s">
        <v>27</v>
      </c>
      <c r="B21" s="252">
        <f>'附表1-2019年一般预算收入'!C22</f>
        <v>8000</v>
      </c>
      <c r="C21" s="253">
        <v>6573</v>
      </c>
      <c r="D21" s="253">
        <f>C21-B21</f>
        <v>-1427</v>
      </c>
      <c r="E21" s="254">
        <f t="shared" si="0"/>
        <v>-17.837500000000002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81"/>
      <c r="IM21" s="181"/>
      <c r="IN21" s="181"/>
      <c r="IO21" s="181"/>
      <c r="IP21" s="181"/>
      <c r="IQ21" s="181"/>
    </row>
    <row r="22" spans="1:251" s="27" customFormat="1" ht="15" customHeight="1">
      <c r="A22" s="251" t="s">
        <v>28</v>
      </c>
      <c r="B22" s="252">
        <f>'附表1-2019年一般预算收入'!C23</f>
        <v>800</v>
      </c>
      <c r="C22" s="253">
        <v>407</v>
      </c>
      <c r="D22" s="253">
        <f aca="true" t="shared" si="2" ref="D22:D30">C22-B22</f>
        <v>-393</v>
      </c>
      <c r="E22" s="254">
        <f t="shared" si="0"/>
        <v>-49.125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81"/>
      <c r="IM22" s="181"/>
      <c r="IN22" s="181"/>
      <c r="IO22" s="181"/>
      <c r="IP22" s="181"/>
      <c r="IQ22" s="181"/>
    </row>
    <row r="23" spans="1:251" s="27" customFormat="1" ht="15" customHeight="1">
      <c r="A23" s="251" t="s">
        <v>29</v>
      </c>
      <c r="B23" s="252">
        <f>'附表1-2019年一般预算收入'!C24</f>
        <v>93814</v>
      </c>
      <c r="C23" s="253">
        <v>97470</v>
      </c>
      <c r="D23" s="253">
        <f t="shared" si="2"/>
        <v>3656</v>
      </c>
      <c r="E23" s="254">
        <f t="shared" si="0"/>
        <v>3.8970729315453987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81"/>
      <c r="IM23" s="181"/>
      <c r="IN23" s="181"/>
      <c r="IO23" s="181"/>
      <c r="IP23" s="181"/>
      <c r="IQ23" s="181"/>
    </row>
    <row r="24" spans="1:251" s="27" customFormat="1" ht="15" customHeight="1">
      <c r="A24" s="251" t="s">
        <v>30</v>
      </c>
      <c r="B24" s="252">
        <f>'附表1-2019年一般预算收入'!C25</f>
        <v>1190</v>
      </c>
      <c r="C24" s="253">
        <v>500</v>
      </c>
      <c r="D24" s="253">
        <f t="shared" si="2"/>
        <v>-690</v>
      </c>
      <c r="E24" s="254">
        <f t="shared" si="0"/>
        <v>-57.98319327731093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81"/>
      <c r="IM24" s="181"/>
      <c r="IN24" s="181"/>
      <c r="IO24" s="181"/>
      <c r="IP24" s="181"/>
      <c r="IQ24" s="181"/>
    </row>
    <row r="25" spans="1:5" ht="15" customHeight="1">
      <c r="A25" s="247" t="s">
        <v>31</v>
      </c>
      <c r="B25" s="255">
        <f>'附表1-2019年一般预算收入'!C26</f>
        <v>364989</v>
      </c>
      <c r="C25" s="255">
        <v>398860</v>
      </c>
      <c r="D25" s="248">
        <f t="shared" si="2"/>
        <v>33871</v>
      </c>
      <c r="E25" s="249">
        <f t="shared" si="0"/>
        <v>9.280005698801881</v>
      </c>
    </row>
    <row r="26" spans="1:5" ht="15" customHeight="1">
      <c r="A26" s="247" t="s">
        <v>32</v>
      </c>
      <c r="B26" s="255">
        <f>SUM(B27:B30)</f>
        <v>1024521</v>
      </c>
      <c r="C26" s="255">
        <f>SUM(C27:C30)</f>
        <v>1013560</v>
      </c>
      <c r="D26" s="255">
        <f>SUM(D27:D30)</f>
        <v>-10961</v>
      </c>
      <c r="E26" s="249">
        <f t="shared" si="0"/>
        <v>-1.0698658202223283</v>
      </c>
    </row>
    <row r="27" spans="1:251" s="27" customFormat="1" ht="15" customHeight="1">
      <c r="A27" s="251" t="s">
        <v>33</v>
      </c>
      <c r="B27" s="252">
        <f>'附表1-2019年一般预算收入'!C28</f>
        <v>213435</v>
      </c>
      <c r="C27" s="253">
        <v>241165</v>
      </c>
      <c r="D27" s="253">
        <f t="shared" si="2"/>
        <v>27730</v>
      </c>
      <c r="E27" s="254">
        <f t="shared" si="0"/>
        <v>12.992245882821468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81"/>
      <c r="IM27" s="181"/>
      <c r="IN27" s="181"/>
      <c r="IO27" s="181"/>
      <c r="IP27" s="181"/>
      <c r="IQ27" s="181"/>
    </row>
    <row r="28" spans="1:251" s="27" customFormat="1" ht="15" customHeight="1">
      <c r="A28" s="251" t="s">
        <v>34</v>
      </c>
      <c r="B28" s="252">
        <f>'附表1-2019年一般预算收入'!C29</f>
        <v>594686</v>
      </c>
      <c r="C28" s="253">
        <v>529650</v>
      </c>
      <c r="D28" s="253">
        <f t="shared" si="2"/>
        <v>-65036</v>
      </c>
      <c r="E28" s="254">
        <f t="shared" si="0"/>
        <v>-10.936191536373817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81"/>
      <c r="IM28" s="181"/>
      <c r="IN28" s="181"/>
      <c r="IO28" s="181"/>
      <c r="IP28" s="181"/>
      <c r="IQ28" s="181"/>
    </row>
    <row r="29" spans="1:251" s="27" customFormat="1" ht="15" customHeight="1">
      <c r="A29" s="251" t="s">
        <v>35</v>
      </c>
      <c r="B29" s="252">
        <f>'附表1-2019年一般预算收入'!C30</f>
        <v>170392</v>
      </c>
      <c r="C29" s="253">
        <v>192120</v>
      </c>
      <c r="D29" s="253">
        <f t="shared" si="2"/>
        <v>21728</v>
      </c>
      <c r="E29" s="254">
        <f t="shared" si="0"/>
        <v>12.751772383679985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81"/>
      <c r="IM29" s="181"/>
      <c r="IN29" s="181"/>
      <c r="IO29" s="181"/>
      <c r="IP29" s="181"/>
      <c r="IQ29" s="181"/>
    </row>
    <row r="30" spans="1:251" s="27" customFormat="1" ht="15" customHeight="1">
      <c r="A30" s="251" t="s">
        <v>36</v>
      </c>
      <c r="B30" s="252">
        <f>'附表1-2019年一般预算收入'!C31</f>
        <v>46008</v>
      </c>
      <c r="C30" s="253">
        <v>50625</v>
      </c>
      <c r="D30" s="253">
        <f t="shared" si="2"/>
        <v>4617</v>
      </c>
      <c r="E30" s="254">
        <f t="shared" si="0"/>
        <v>10.035211267605634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81"/>
      <c r="IM30" s="181"/>
      <c r="IN30" s="181"/>
      <c r="IO30" s="181"/>
      <c r="IP30" s="181"/>
      <c r="IQ30" s="181"/>
    </row>
    <row r="31" spans="1:5" ht="15" customHeight="1">
      <c r="A31" s="256" t="s">
        <v>37</v>
      </c>
      <c r="B31" s="257">
        <f>B5+B25+B26</f>
        <v>1786480</v>
      </c>
      <c r="C31" s="257">
        <f>C5+C25+C26</f>
        <v>1813352</v>
      </c>
      <c r="D31" s="257">
        <f>D5+D25+D26</f>
        <v>26872</v>
      </c>
      <c r="E31" s="258">
        <f t="shared" si="0"/>
        <v>1.5041870046124222</v>
      </c>
    </row>
    <row r="32" spans="1:5" ht="28.5" customHeight="1">
      <c r="A32" s="259"/>
      <c r="B32" s="259"/>
      <c r="C32" s="259"/>
      <c r="D32" s="259"/>
      <c r="E32" s="259"/>
    </row>
  </sheetData>
  <sheetProtection/>
  <mergeCells count="3">
    <mergeCell ref="A1:B1"/>
    <mergeCell ref="A2:E2"/>
    <mergeCell ref="A32:E32"/>
  </mergeCells>
  <printOptions horizontalCentered="1"/>
  <pageMargins left="0.83" right="0.83" top="0.79" bottom="0.79" header="0.2" footer="0.51"/>
  <pageSetup firstPageNumber="20" useFirstPageNumber="1"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7.00390625" style="203" customWidth="1"/>
    <col min="2" max="2" width="38.375" style="136" customWidth="1"/>
    <col min="3" max="3" width="17.125" style="136" customWidth="1"/>
    <col min="4" max="4" width="18.125" style="136" customWidth="1"/>
    <col min="5" max="5" width="17.00390625" style="136" customWidth="1"/>
    <col min="6" max="6" width="16.00390625" style="136" customWidth="1"/>
    <col min="7" max="7" width="13.625" style="136" customWidth="1"/>
    <col min="8" max="245" width="9.00390625" style="136" customWidth="1"/>
    <col min="246" max="251" width="9.00390625" style="77" customWidth="1"/>
  </cols>
  <sheetData>
    <row r="1" spans="1:7" ht="16.5" customHeight="1">
      <c r="A1" s="116" t="s">
        <v>162</v>
      </c>
      <c r="B1" s="116"/>
      <c r="C1" s="204"/>
      <c r="F1" s="204"/>
      <c r="G1" s="204"/>
    </row>
    <row r="2" spans="1:8" ht="22.5">
      <c r="A2" s="58" t="s">
        <v>163</v>
      </c>
      <c r="B2" s="58"/>
      <c r="C2" s="58"/>
      <c r="D2" s="58"/>
      <c r="E2" s="58"/>
      <c r="F2" s="58"/>
      <c r="G2" s="58"/>
      <c r="H2" s="205"/>
    </row>
    <row r="3" spans="4:7" ht="18.75" customHeight="1">
      <c r="D3" s="206"/>
      <c r="E3" s="207"/>
      <c r="F3" s="184" t="s">
        <v>2</v>
      </c>
      <c r="G3" s="207"/>
    </row>
    <row r="4" spans="1:7" ht="25.5" customHeight="1">
      <c r="A4" s="208" t="s">
        <v>40</v>
      </c>
      <c r="B4" s="39" t="s">
        <v>41</v>
      </c>
      <c r="C4" s="209" t="s">
        <v>164</v>
      </c>
      <c r="D4" s="210" t="s">
        <v>161</v>
      </c>
      <c r="E4" s="210" t="s">
        <v>9</v>
      </c>
      <c r="F4" s="211" t="s">
        <v>10</v>
      </c>
      <c r="G4" s="212"/>
    </row>
    <row r="5" spans="1:7" ht="21" customHeight="1">
      <c r="A5" s="213"/>
      <c r="B5" s="214"/>
      <c r="C5" s="215"/>
      <c r="D5" s="210"/>
      <c r="E5" s="210"/>
      <c r="F5" s="211"/>
      <c r="G5" s="212"/>
    </row>
    <row r="6" spans="1:7" ht="24" customHeight="1">
      <c r="A6" s="213" t="s">
        <v>42</v>
      </c>
      <c r="B6" s="216" t="s">
        <v>43</v>
      </c>
      <c r="C6" s="217">
        <f>'附表2-2019年一般预算财力'!D6</f>
        <v>396970</v>
      </c>
      <c r="D6" s="218">
        <f>'附表8-2020年收入预算'!C5</f>
        <v>400932</v>
      </c>
      <c r="E6" s="218">
        <f>D6-C6</f>
        <v>3962</v>
      </c>
      <c r="F6" s="219">
        <f>E6/C6*100</f>
        <v>0.9980603068241932</v>
      </c>
      <c r="G6" s="220"/>
    </row>
    <row r="7" spans="1:7" ht="24" customHeight="1">
      <c r="A7" s="213" t="s">
        <v>44</v>
      </c>
      <c r="B7" s="221" t="s">
        <v>45</v>
      </c>
      <c r="C7" s="217">
        <f>'附表2-2019年一般预算财力'!D7</f>
        <v>142194</v>
      </c>
      <c r="D7" s="222">
        <f>D8+D11-D12</f>
        <v>89602</v>
      </c>
      <c r="E7" s="218">
        <f aca="true" t="shared" si="0" ref="E7:E17">D7-C7</f>
        <v>-52592</v>
      </c>
      <c r="F7" s="219"/>
      <c r="G7" s="220"/>
    </row>
    <row r="8" spans="1:251" s="27" customFormat="1" ht="24" customHeight="1">
      <c r="A8" s="213">
        <v>1</v>
      </c>
      <c r="B8" s="223" t="s">
        <v>46</v>
      </c>
      <c r="C8" s="224">
        <f>'附表2-2019年一般预算财力'!D8</f>
        <v>124168</v>
      </c>
      <c r="D8" s="225">
        <f>D9+D10</f>
        <v>124650</v>
      </c>
      <c r="E8" s="226">
        <f t="shared" si="0"/>
        <v>482</v>
      </c>
      <c r="F8" s="219"/>
      <c r="G8" s="227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81"/>
      <c r="IM8" s="181"/>
      <c r="IN8" s="181"/>
      <c r="IO8" s="181"/>
      <c r="IP8" s="181"/>
      <c r="IQ8" s="181"/>
    </row>
    <row r="9" spans="1:251" s="27" customFormat="1" ht="24" customHeight="1">
      <c r="A9" s="213"/>
      <c r="B9" s="228" t="s">
        <v>47</v>
      </c>
      <c r="C9" s="224">
        <f>'附表2-2019年一般预算财力'!D9</f>
        <v>6039</v>
      </c>
      <c r="D9" s="225">
        <v>6039</v>
      </c>
      <c r="E9" s="226"/>
      <c r="F9" s="219"/>
      <c r="G9" s="227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81"/>
      <c r="IM9" s="181"/>
      <c r="IN9" s="181"/>
      <c r="IO9" s="181"/>
      <c r="IP9" s="181"/>
      <c r="IQ9" s="181"/>
    </row>
    <row r="10" spans="1:251" s="27" customFormat="1" ht="24" customHeight="1">
      <c r="A10" s="213"/>
      <c r="B10" s="228" t="s">
        <v>48</v>
      </c>
      <c r="C10" s="224">
        <f>'附表2-2019年一般预算财力'!D10</f>
        <v>118129</v>
      </c>
      <c r="D10" s="225">
        <v>118611</v>
      </c>
      <c r="E10" s="226">
        <f t="shared" si="0"/>
        <v>482</v>
      </c>
      <c r="F10" s="219"/>
      <c r="G10" s="227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81"/>
      <c r="IM10" s="181"/>
      <c r="IN10" s="181"/>
      <c r="IO10" s="181"/>
      <c r="IP10" s="181"/>
      <c r="IQ10" s="181"/>
    </row>
    <row r="11" spans="1:251" s="27" customFormat="1" ht="24" customHeight="1">
      <c r="A11" s="213">
        <v>2</v>
      </c>
      <c r="B11" s="223" t="s">
        <v>49</v>
      </c>
      <c r="C11" s="224">
        <f>'附表2-2019年一般预算财力'!D11</f>
        <v>39736</v>
      </c>
      <c r="D11" s="226"/>
      <c r="E11" s="226">
        <f t="shared" si="0"/>
        <v>-39736</v>
      </c>
      <c r="F11" s="219"/>
      <c r="G11" s="227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81"/>
      <c r="IM11" s="181"/>
      <c r="IN11" s="181"/>
      <c r="IO11" s="181"/>
      <c r="IP11" s="181"/>
      <c r="IQ11" s="181"/>
    </row>
    <row r="12" spans="1:251" s="27" customFormat="1" ht="24" customHeight="1">
      <c r="A12" s="213">
        <v>3</v>
      </c>
      <c r="B12" s="223" t="s">
        <v>50</v>
      </c>
      <c r="C12" s="224">
        <f>'附表2-2019年一般预算财力'!D12</f>
        <v>21710</v>
      </c>
      <c r="D12" s="225">
        <v>35048</v>
      </c>
      <c r="E12" s="226">
        <f t="shared" si="0"/>
        <v>13338</v>
      </c>
      <c r="F12" s="219"/>
      <c r="G12" s="227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81"/>
      <c r="IM12" s="181"/>
      <c r="IN12" s="181"/>
      <c r="IO12" s="181"/>
      <c r="IP12" s="181"/>
      <c r="IQ12" s="181"/>
    </row>
    <row r="13" spans="1:7" ht="24" customHeight="1">
      <c r="A13" s="229" t="s">
        <v>51</v>
      </c>
      <c r="B13" s="230" t="s">
        <v>52</v>
      </c>
      <c r="C13" s="217">
        <f>'附表2-2019年一般预算财力'!D13</f>
        <v>539164</v>
      </c>
      <c r="D13" s="218">
        <f>D6+D7</f>
        <v>490534</v>
      </c>
      <c r="E13" s="218">
        <f t="shared" si="0"/>
        <v>-48630</v>
      </c>
      <c r="F13" s="219">
        <f>E13/C13*100</f>
        <v>-9.0195191073588</v>
      </c>
      <c r="G13" s="220"/>
    </row>
    <row r="14" spans="1:6" ht="24" customHeight="1">
      <c r="A14" s="231" t="s">
        <v>53</v>
      </c>
      <c r="B14" s="230" t="s">
        <v>54</v>
      </c>
      <c r="C14" s="217">
        <f>'附表2-2019年一般预算财力'!D14</f>
        <v>336435</v>
      </c>
      <c r="D14" s="232">
        <v>174226</v>
      </c>
      <c r="E14" s="218">
        <f t="shared" si="0"/>
        <v>-162209</v>
      </c>
      <c r="F14" s="219"/>
    </row>
    <row r="15" spans="1:6" ht="24" customHeight="1">
      <c r="A15" s="231" t="s">
        <v>55</v>
      </c>
      <c r="B15" s="230" t="s">
        <v>56</v>
      </c>
      <c r="C15" s="217">
        <f>'附表2-2019年一般预算财力'!D15</f>
        <v>157121</v>
      </c>
      <c r="D15" s="232">
        <v>1590</v>
      </c>
      <c r="E15" s="218">
        <f t="shared" si="0"/>
        <v>-155531</v>
      </c>
      <c r="F15" s="219"/>
    </row>
    <row r="16" spans="1:6" ht="24" customHeight="1">
      <c r="A16" s="231" t="s">
        <v>57</v>
      </c>
      <c r="B16" s="230" t="s">
        <v>58</v>
      </c>
      <c r="C16" s="217">
        <f>'附表2-2019年一般预算财力'!D16</f>
        <v>3904</v>
      </c>
      <c r="D16" s="232"/>
      <c r="E16" s="218">
        <f t="shared" si="0"/>
        <v>-3904</v>
      </c>
      <c r="F16" s="219"/>
    </row>
    <row r="17" spans="1:6" ht="24" customHeight="1">
      <c r="A17" s="233" t="s">
        <v>59</v>
      </c>
      <c r="B17" s="234" t="s">
        <v>60</v>
      </c>
      <c r="C17" s="235">
        <f>'附表2-2019年一般预算财力'!D17</f>
        <v>1036624</v>
      </c>
      <c r="D17" s="236">
        <f>D13+D14+D15+D16</f>
        <v>666350</v>
      </c>
      <c r="E17" s="237">
        <f t="shared" si="0"/>
        <v>-370274</v>
      </c>
      <c r="F17" s="238">
        <f>E17/C17*100</f>
        <v>-35.719219311920234</v>
      </c>
    </row>
  </sheetData>
  <sheetProtection/>
  <mergeCells count="8">
    <mergeCell ref="A1:B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83" right="0.83" top="0.79" bottom="0.79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Xtzj.User</dc:creator>
  <cp:keywords/>
  <dc:description/>
  <cp:lastModifiedBy>dell</cp:lastModifiedBy>
  <cp:lastPrinted>2019-12-21T00:27:21Z</cp:lastPrinted>
  <dcterms:created xsi:type="dcterms:W3CDTF">2007-12-11T00:54:05Z</dcterms:created>
  <dcterms:modified xsi:type="dcterms:W3CDTF">2021-06-25T02:21:54Z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