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tabRatio="856" firstSheet="2" activeTab="2"/>
  </bookViews>
  <sheets>
    <sheet name="附表1-2021年一般预算收入" sheetId="1" r:id="rId1"/>
    <sheet name="附表2-2021年一般预算财力" sheetId="2" r:id="rId2"/>
    <sheet name="附表3-2021年一般预算支出" sheetId="3" r:id="rId3"/>
    <sheet name="附表4-2021年基金收入完成" sheetId="4" r:id="rId4"/>
    <sheet name="附表5-2021年基金支出完成" sheetId="5" r:id="rId5"/>
    <sheet name="附表6-2021年国有资本经营收入完成" sheetId="6" r:id="rId6"/>
    <sheet name="附表7-2021年国有资本经营支出完成" sheetId="7" r:id="rId7"/>
    <sheet name="附表8-2021年债务收支情况" sheetId="8" r:id="rId8"/>
    <sheet name="附表9-2022年收入预算" sheetId="9" r:id="rId9"/>
    <sheet name="附表10-2022一般预算财力" sheetId="10" r:id="rId10"/>
    <sheet name="附表11-2022年区支出预算" sheetId="11" r:id="rId11"/>
    <sheet name="附表12-2022年区本级支出预算" sheetId="12" r:id="rId12"/>
    <sheet name="附表13-2022年区支出明细表" sheetId="13" r:id="rId13"/>
    <sheet name="附表14-2022年区支出预算经济分类情况表" sheetId="14" r:id="rId14"/>
    <sheet name="附表15-2022年基金收入" sheetId="15" r:id="rId15"/>
    <sheet name="附表16-2022年基金支出预算表" sheetId="16" r:id="rId16"/>
    <sheet name="附表17-2022年本级基金支出预算表" sheetId="17" r:id="rId17"/>
    <sheet name="附表18-2022年国有资本经营收入" sheetId="18" r:id="rId18"/>
    <sheet name="附表19-2022年国有资本经营支出" sheetId="19" r:id="rId19"/>
    <sheet name="附表20-2022年海沧区社会保险基金收入" sheetId="20" r:id="rId20"/>
    <sheet name="附表21-2022年海沧区社会保险基金支出" sheetId="21" r:id="rId21"/>
    <sheet name="附表22-2022年海沧区税收返还和转移支付项目情况表" sheetId="22" r:id="rId22"/>
  </sheets>
  <definedNames>
    <definedName name="_xlnm.Print_Area" localSheetId="11">'附表12-2022年区本级支出预算'!$A$1:$F$27</definedName>
    <definedName name="_xlnm.Print_Area" localSheetId="13">'附表14-2022年区支出预算经济分类情况表'!$A$1:$C$57</definedName>
    <definedName name="_xlnm.Print_Area" localSheetId="16">'附表17-2022年本级基金支出预算表'!$A$1:$E$23</definedName>
    <definedName name="_xlnm.Print_Area" localSheetId="1">'附表2-2021年一般预算财力'!$A$1:$H$21</definedName>
    <definedName name="_xlnm.Print_Area" localSheetId="2">'附表3-2021年一般预算支出'!$A$1:$G$30</definedName>
    <definedName name="_xlnm.Print_Area" localSheetId="3">'附表4-2021年基金收入完成'!$A$1:$H$22</definedName>
    <definedName name="_xlnm.Print_Area" localSheetId="5">'附表6-2021年国有资本经营收入完成'!$A$1:$G$14</definedName>
    <definedName name="_xlnm.Print_Area" localSheetId="6">'附表7-2021年国有资本经营支出完成'!$A$1:$F$12</definedName>
    <definedName name="_xlnm.Print_Area" localSheetId="8">'附表9-2022年收入预算'!$A$1:$E$32</definedName>
    <definedName name="_xlnm.Print_Titles" localSheetId="12">'附表13-2022年区支出明细表'!$4:$5</definedName>
    <definedName name="_xlnm.Print_Titles" localSheetId="13">'附表14-2022年区支出预算经济分类情况表'!$4:$5</definedName>
    <definedName name="_xlnm.Print_Area" localSheetId="10">'附表11-2022年区支出预算'!$A$1:$F$26</definedName>
    <definedName name="_xlnm.Print_Area" localSheetId="15">'附表16-2022年基金支出预算表'!$A$1:$E$9</definedName>
    <definedName name="_xlnm._FilterDatabase" localSheetId="12" hidden="1">'附表13-2022年区支出明细表'!$A$5:$D$397</definedName>
  </definedNames>
  <calcPr fullCalcOnLoad="1"/>
</workbook>
</file>

<file path=xl/sharedStrings.xml><?xml version="1.0" encoding="utf-8"?>
<sst xmlns="http://schemas.openxmlformats.org/spreadsheetml/2006/main" count="1092" uniqueCount="701">
  <si>
    <t>附表1</t>
  </si>
  <si>
    <t>2021年海沧区一般公共预算收入情况表</t>
  </si>
  <si>
    <t>单位：万元</t>
  </si>
  <si>
    <t>预算科目</t>
  </si>
  <si>
    <t>调整后预算数</t>
  </si>
  <si>
    <t>完成数</t>
  </si>
  <si>
    <t>完成预算%</t>
  </si>
  <si>
    <t>2021年</t>
  </si>
  <si>
    <t>2020年</t>
  </si>
  <si>
    <t>增减额</t>
  </si>
  <si>
    <t>增减%</t>
  </si>
  <si>
    <t>财政收入合计</t>
  </si>
  <si>
    <t>一、税务部门-税收收入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</si>
  <si>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</si>
  <si>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</si>
  <si>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</si>
  <si>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</si>
  <si>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</si>
  <si>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</si>
  <si>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</si>
  <si>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</si>
  <si>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</si>
  <si>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耕地占用税</t>
  </si>
  <si>
    <t xml:space="preserve">    环境保护税</t>
  </si>
  <si>
    <t xml:space="preserve">    其他税收收入</t>
  </si>
  <si>
    <t>二、财政部门-非税收入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</si>
  <si>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</si>
  <si>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</si>
  <si>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</si>
  <si>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</si>
  <si>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其他收入</t>
  </si>
  <si>
    <t>上缴市级税收收入</t>
  </si>
  <si>
    <t>上缴中央税收收入</t>
  </si>
  <si>
    <t>其中：上缴中央增值税收入</t>
  </si>
  <si>
    <t xml:space="preserve">      上缴中央消费税收入</t>
  </si>
  <si>
    <t xml:space="preserve">      上缴中央企业所得税收入</t>
  </si>
  <si>
    <t xml:space="preserve">      上缴中央个人所得税收入</t>
  </si>
  <si>
    <t xml:space="preserve">      上缴中央车辆购置税收入</t>
  </si>
  <si>
    <t>市局调整</t>
  </si>
  <si>
    <t>财政总收入</t>
  </si>
  <si>
    <r>
      <t>注：</t>
    </r>
    <r>
      <rPr>
        <sz val="12"/>
        <rFont val="Wingdings"/>
        <family val="0"/>
      </rPr>
      <t></t>
    </r>
    <r>
      <rPr>
        <sz val="12"/>
        <rFont val="宋体"/>
        <family val="0"/>
      </rPr>
      <t xml:space="preserve">根据厦门市财政局、厦门市统计局关于规范各区一般公共预算总收入口径的通知要求，将车辆购置税、契税等纳入总收入范围；
    </t>
    </r>
    <r>
      <rPr>
        <sz val="12"/>
        <rFont val="Wingdings"/>
        <family val="0"/>
      </rPr>
      <t></t>
    </r>
    <r>
      <rPr>
        <sz val="12"/>
        <rFont val="宋体"/>
        <family val="0"/>
      </rPr>
      <t>其他税收收入主要指有关已停征税种的尾欠等，包括营业税。</t>
    </r>
  </si>
  <si>
    <t>附表2</t>
  </si>
  <si>
    <t>2021年海沧区一般公共预算财力情况表</t>
  </si>
  <si>
    <t>序号</t>
  </si>
  <si>
    <t>收入项目</t>
  </si>
  <si>
    <t>一</t>
  </si>
  <si>
    <t>区级财政收入</t>
  </si>
  <si>
    <t>二</t>
  </si>
  <si>
    <t>财政体制缴补</t>
  </si>
  <si>
    <t>上级体制补助收入</t>
  </si>
  <si>
    <t>其中：税收返还</t>
  </si>
  <si>
    <t xml:space="preserve">      一般转移收入</t>
  </si>
  <si>
    <t xml:space="preserve">      特殊转移收入</t>
  </si>
  <si>
    <t>加：上级专项转移收入</t>
  </si>
  <si>
    <t>减：上解上级收入</t>
  </si>
  <si>
    <t>三</t>
  </si>
  <si>
    <t>当年财力合计</t>
  </si>
  <si>
    <t>四</t>
  </si>
  <si>
    <t>调入预算稳定调节基金</t>
  </si>
  <si>
    <t>五</t>
  </si>
  <si>
    <t>调入资金</t>
  </si>
  <si>
    <t>其中：调入基金收入</t>
  </si>
  <si>
    <t xml:space="preserve">      调入国有资本收入</t>
  </si>
  <si>
    <t>六</t>
  </si>
  <si>
    <t>一般债务收入</t>
  </si>
  <si>
    <t>七</t>
  </si>
  <si>
    <t>上年结余</t>
  </si>
  <si>
    <t>八</t>
  </si>
  <si>
    <t>累计可用财力合计</t>
  </si>
  <si>
    <t>附表3</t>
  </si>
  <si>
    <t>2021年海沧区一般公共预算支出情况表</t>
  </si>
  <si>
    <t>科目</t>
  </si>
  <si>
    <t>本级</t>
  </si>
  <si>
    <t>上级转移</t>
  </si>
  <si>
    <t>合计</t>
  </si>
  <si>
    <t>4=2+3</t>
  </si>
  <si>
    <t>5=2/1</t>
  </si>
  <si>
    <t>财政支出合计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</si>
  <si>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</si>
  <si>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</si>
  <si>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</si>
  <si>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</si>
  <si>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</si>
  <si>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</si>
  <si>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</si>
  <si>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</si>
  <si>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九</t>
  </si>
  <si>
    <t>节能环保支出</t>
  </si>
  <si>
    <t>十</t>
  </si>
  <si>
    <t>城乡社区支出</t>
  </si>
  <si>
    <t>十一</t>
  </si>
  <si>
    <t>农林水支出</t>
  </si>
  <si>
    <t>十二</t>
  </si>
  <si>
    <t>交通运输支出</t>
  </si>
  <si>
    <t>十三</t>
  </si>
  <si>
    <t>资源勘探信息等支出</t>
  </si>
  <si>
    <t>十四</t>
  </si>
  <si>
    <t>商业服务业等支出</t>
  </si>
  <si>
    <t>十五</t>
  </si>
  <si>
    <t>金融支出</t>
  </si>
  <si>
    <t>十六</t>
  </si>
  <si>
    <t>自然资源海洋气象等支出</t>
  </si>
  <si>
    <t>十七</t>
  </si>
  <si>
    <t>住房保障支出</t>
  </si>
  <si>
    <t>十八</t>
  </si>
  <si>
    <t>粮油物资储备支出</t>
  </si>
  <si>
    <t>十九</t>
  </si>
  <si>
    <t>灾害防治及应急管理支出</t>
  </si>
  <si>
    <t>二十</t>
  </si>
  <si>
    <t>预备费</t>
  </si>
  <si>
    <t>二十一</t>
  </si>
  <si>
    <t>其他支出</t>
  </si>
  <si>
    <t>二十二</t>
  </si>
  <si>
    <t>债务利息支出</t>
  </si>
  <si>
    <t>二十三</t>
  </si>
  <si>
    <t>债务发行费用支出</t>
  </si>
  <si>
    <t>附表4</t>
  </si>
  <si>
    <t>2021年海沧区政府性基金预算收入情况表</t>
  </si>
  <si>
    <r>
      <t>完成预算</t>
    </r>
    <r>
      <rPr>
        <sz val="12"/>
        <rFont val="Times New Roman"/>
        <family val="1"/>
      </rPr>
      <t>%</t>
    </r>
  </si>
  <si>
    <r>
      <t>增长</t>
    </r>
    <r>
      <rPr>
        <sz val="12"/>
        <rFont val="Times New Roman"/>
        <family val="1"/>
      </rPr>
      <t>%</t>
    </r>
  </si>
  <si>
    <t>国有土地使用权出让金收入</t>
  </si>
  <si>
    <t>其中：土地出让价款收入</t>
  </si>
  <si>
    <t xml:space="preserve">     缴纳新增建设有偿使用费</t>
  </si>
  <si>
    <t xml:space="preserve">     其他土地出让金收入</t>
  </si>
  <si>
    <t>国有土地收益基金收入</t>
  </si>
  <si>
    <t>农业土地开发资金收入</t>
  </si>
  <si>
    <t>基金收入合计</t>
  </si>
  <si>
    <t>加：上年结余</t>
  </si>
  <si>
    <t>加：上级专项补助收入</t>
  </si>
  <si>
    <t>加：上级结算补助</t>
  </si>
  <si>
    <t>加：专项债务收入</t>
  </si>
  <si>
    <t>加：抗疫特别国债收入</t>
  </si>
  <si>
    <t>减：上解市财政土地出让相关支出</t>
  </si>
  <si>
    <t>减：专项债务还本支出</t>
  </si>
  <si>
    <t>减：调出资金</t>
  </si>
  <si>
    <t>全区累计可用财力</t>
  </si>
  <si>
    <t>附表5</t>
  </si>
  <si>
    <t>2021年海沧区政府性基金预算支出情况表</t>
  </si>
  <si>
    <t>区本级</t>
  </si>
  <si>
    <t>上级专项</t>
  </si>
  <si>
    <t>基金支出合计</t>
  </si>
  <si>
    <t>一、文化旅游体育与传媒支出</t>
  </si>
  <si>
    <t>二、城乡社区事务</t>
  </si>
  <si>
    <t>1、国有土地使用权出让收入安排的支出</t>
  </si>
  <si>
    <t>其中：征地和拆迁补偿支出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</si>
  <si>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</si>
  <si>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</si>
  <si>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</si>
  <si>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</si>
  <si>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</si>
  <si>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保障性住房租金补贴</t>
  </si>
  <si>
    <t xml:space="preserve">     其他国有土地使用权出让收入安排的支出</t>
  </si>
  <si>
    <t>2、国有土地收益基金支出</t>
  </si>
  <si>
    <t>3、农业土地开发资金支出</t>
  </si>
  <si>
    <t>4、污水处理费安排的支出</t>
  </si>
  <si>
    <t>5、国有土地使用权出让收入对应专项债务收入安排的支出</t>
  </si>
  <si>
    <t>其中：城市建设支出</t>
  </si>
  <si>
    <t>三、债务付息支出</t>
  </si>
  <si>
    <t>四、债务发行费用支出</t>
  </si>
  <si>
    <t>六、其他支出</t>
  </si>
  <si>
    <t>附表6</t>
  </si>
  <si>
    <t>2021年海沧区国有资本经营预算收入情况表</t>
  </si>
  <si>
    <t>比上年同期</t>
  </si>
  <si>
    <t>一、国有资本经营收入合计</t>
  </si>
  <si>
    <t>1、利润收入</t>
  </si>
  <si>
    <t xml:space="preserve">   其中：其他国有国有资本经营预算企业利润收入</t>
  </si>
  <si>
    <t>2、股利、股息收入</t>
  </si>
  <si>
    <t xml:space="preserve"> 其中： 国有控股公司股利、股息收入</t>
  </si>
  <si>
    <t>二、加：上级专项补助收入</t>
  </si>
  <si>
    <t>三、加：上年结余</t>
  </si>
  <si>
    <t>四、减：调出资金</t>
  </si>
  <si>
    <t>累计可用财力</t>
  </si>
  <si>
    <t>附表7</t>
  </si>
  <si>
    <t>2021年海沧区国有资本经营预算支出情况表</t>
  </si>
  <si>
    <t>国有资本经营支出合计</t>
  </si>
  <si>
    <t>一、解决历史遗留问题及改革成本支出</t>
  </si>
  <si>
    <t>其中：国有企业退休人员社会化管理补助支出</t>
  </si>
  <si>
    <t>二、国有企业资本金注入</t>
  </si>
  <si>
    <t xml:space="preserve">  其中：其他国有企业资本金注入</t>
  </si>
  <si>
    <t>三、其他国有资本经营预算支出</t>
  </si>
  <si>
    <t>附表8</t>
  </si>
  <si>
    <t>2021年度海沧区地方政府债务情况表</t>
  </si>
  <si>
    <t>单位:万元</t>
  </si>
  <si>
    <t>项目</t>
  </si>
  <si>
    <t>一般债券</t>
  </si>
  <si>
    <t>专项债券</t>
  </si>
  <si>
    <t>抗疫特别国债</t>
  </si>
  <si>
    <t>上年末地方政府债务余额</t>
  </si>
  <si>
    <t>本年地方政府债务(转贷)收入</t>
  </si>
  <si>
    <t>本年地方政府债务还本支出</t>
  </si>
  <si>
    <t>年末地方政府债务余额</t>
  </si>
  <si>
    <t>附表9</t>
  </si>
  <si>
    <t>2022年海沧区一般公共预算收入预算草案表</t>
  </si>
  <si>
    <t>2021年完成数</t>
  </si>
  <si>
    <t>2022年预算数</t>
  </si>
  <si>
    <t>附表10</t>
  </si>
  <si>
    <t>2022年海沧区一般公共预算财力预算草案表</t>
  </si>
  <si>
    <t>2021完成数</t>
  </si>
  <si>
    <t>附表11</t>
  </si>
  <si>
    <t>2022年海沧区一般公共预算支出预算草案表</t>
  </si>
  <si>
    <t>2022年本级预算数</t>
  </si>
  <si>
    <t>2022年上级转移预算数</t>
  </si>
  <si>
    <t>2021年上级转移结转数</t>
  </si>
  <si>
    <t>2022年支出合计</t>
  </si>
  <si>
    <r>
      <t>2</t>
    </r>
    <r>
      <rPr>
        <sz val="12"/>
        <rFont val="宋体"/>
        <family val="0"/>
      </rPr>
      <t>017区</t>
    </r>
  </si>
  <si>
    <t>2018区</t>
  </si>
  <si>
    <t>文化旅游体育与传媒支出</t>
  </si>
  <si>
    <t>债务付息支出</t>
  </si>
  <si>
    <t>一般预算支出合计</t>
  </si>
  <si>
    <t>民生</t>
  </si>
  <si>
    <t>附表12</t>
  </si>
  <si>
    <t>2022年海沧区一般公共预算本级支出预算草案表</t>
  </si>
  <si>
    <t>2021年本级支出数</t>
  </si>
  <si>
    <t>注：2021年本级支出数中城乡社区支出含债务收入安排的支出60000万元。</t>
  </si>
  <si>
    <t>附表13</t>
  </si>
  <si>
    <t>2022年海沧区一般公共预算本级支出明细表</t>
  </si>
  <si>
    <t>科目编码</t>
  </si>
  <si>
    <t>科目名称</t>
  </si>
  <si>
    <t>其中：基本支出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</si>
  <si>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</si>
  <si>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</si>
  <si>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</si>
  <si>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</si>
  <si>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</si>
  <si>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代表工作</t>
  </si>
  <si>
    <t xml:space="preserve">      其他人大事务支出</t>
  </si>
  <si>
    <t xml:space="preserve">    政协事务</t>
  </si>
  <si>
    <t xml:space="preserve">      政协会议</t>
  </si>
  <si>
    <t xml:space="preserve">      参政议政</t>
  </si>
  <si>
    <t xml:space="preserve">      事业运行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</si>
  <si>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</si>
  <si>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</si>
  <si>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</si>
  <si>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</si>
  <si>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</si>
  <si>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</si>
  <si>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</si>
  <si>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</si>
  <si>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</si>
  <si>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物价管理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</si>
  <si>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</si>
  <si>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</si>
  <si>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</si>
  <si>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</si>
  <si>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</si>
  <si>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</si>
  <si>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财政国库业务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</si>
  <si>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</si>
  <si>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</si>
  <si>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</si>
  <si>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</si>
  <si>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</si>
  <si>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</si>
  <si>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</si>
  <si>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</si>
  <si>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</si>
  <si>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t xml:space="preserve">      其他海关事务支出</t>
  </si>
  <si>
    <t xml:space="preserve">    纪检监察事务</t>
  </si>
  <si>
    <t xml:space="preserve">      大案要案查处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</si>
  <si>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</si>
  <si>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</si>
  <si>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</si>
  <si>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</si>
  <si>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招商引资</t>
  </si>
  <si>
    <t xml:space="preserve">      其他商贸事务支出</t>
  </si>
  <si>
    <t xml:space="preserve">    民族事务</t>
  </si>
  <si>
    <t xml:space="preserve">      其他民族事务支出</t>
  </si>
  <si>
    <t xml:space="preserve">    港澳台事务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</si>
  <si>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</si>
  <si>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</si>
  <si>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</si>
  <si>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</si>
  <si>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</si>
  <si>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</si>
  <si>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</si>
  <si>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</si>
  <si>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</si>
  <si>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</si>
  <si>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</si>
  <si>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</si>
  <si>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</si>
  <si>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</si>
  <si>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</si>
  <si>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</si>
  <si>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</si>
  <si>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</si>
  <si>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华侨事务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</si>
  <si>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</si>
  <si>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</si>
  <si>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</si>
  <si>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</si>
  <si>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</si>
  <si>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</si>
  <si>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</si>
  <si>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</si>
  <si>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</si>
  <si>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兵役征集</t>
  </si>
  <si>
    <t xml:space="preserve">      人民防空</t>
  </si>
  <si>
    <t xml:space="preserve">      民兵</t>
  </si>
  <si>
    <t xml:space="preserve">    其他国防支出</t>
  </si>
  <si>
    <t xml:space="preserve">      其他国防支出</t>
  </si>
  <si>
    <t xml:space="preserve">  公共安全支出</t>
  </si>
  <si>
    <t xml:space="preserve">    公安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</si>
  <si>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</si>
  <si>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</si>
  <si>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</si>
  <si>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</si>
  <si>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案件审判</t>
  </si>
  <si>
    <t xml:space="preserve">      “两庭”建设</t>
  </si>
  <si>
    <t xml:space="preserve">    司法</t>
  </si>
  <si>
    <t xml:space="preserve">      基层司法业务</t>
  </si>
  <si>
    <t xml:space="preserve">      普法宣传</t>
  </si>
  <si>
    <t xml:space="preserve">      公共法律服务</t>
  </si>
  <si>
    <t xml:space="preserve">      社区矫正</t>
  </si>
  <si>
    <t xml:space="preserve">      法制建设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</si>
  <si>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</si>
  <si>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</si>
  <si>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</si>
  <si>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</si>
  <si>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</si>
  <si>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</si>
  <si>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</si>
  <si>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</si>
  <si>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</si>
  <si>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</si>
  <si>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</si>
  <si>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</si>
  <si>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</si>
  <si>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中专教育</t>
  </si>
  <si>
    <t xml:space="preserve">    特殊教育</t>
  </si>
  <si>
    <t xml:space="preserve">      其他特殊教育支出</t>
  </si>
  <si>
    <t xml:space="preserve">    进修及培训</t>
  </si>
  <si>
    <t xml:space="preserve">      其他进修及培训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</si>
  <si>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</si>
  <si>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</si>
  <si>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</si>
  <si>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</si>
  <si>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</si>
  <si>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</si>
  <si>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</si>
  <si>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科学技术普及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</si>
  <si>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</si>
  <si>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</si>
  <si>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</si>
  <si>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</si>
  <si>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</si>
  <si>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</si>
  <si>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</si>
  <si>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</si>
  <si>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文化活动</t>
  </si>
  <si>
    <t xml:space="preserve">      群众文化</t>
  </si>
  <si>
    <t xml:space="preserve">      其他文化和旅游支出</t>
  </si>
  <si>
    <t xml:space="preserve">    文物</t>
  </si>
  <si>
    <t xml:space="preserve">      文物保护</t>
  </si>
  <si>
    <t xml:space="preserve">      其他文物支出</t>
  </si>
  <si>
    <t xml:space="preserve">    体育</t>
  </si>
  <si>
    <t xml:space="preserve">      体育竞赛</t>
  </si>
  <si>
    <t xml:space="preserve">      群众体育</t>
  </si>
  <si>
    <t xml:space="preserve">      其他体育支出</t>
  </si>
  <si>
    <t xml:space="preserve">    广播电视</t>
  </si>
  <si>
    <t xml:space="preserve">      广播电视事务</t>
  </si>
  <si>
    <t xml:space="preserve">      其他广播电视支出</t>
  </si>
  <si>
    <t xml:space="preserve">    其他文化体育与传媒支出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</si>
  <si>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</si>
  <si>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</si>
  <si>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</si>
  <si>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</si>
  <si>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</si>
  <si>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</si>
  <si>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</si>
  <si>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</si>
  <si>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</si>
  <si>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</si>
  <si>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</si>
  <si>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</si>
  <si>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</si>
  <si>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</si>
  <si>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</si>
  <si>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</si>
  <si>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</si>
  <si>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</si>
  <si>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</si>
  <si>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</si>
  <si>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</si>
  <si>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</si>
  <si>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</si>
  <si>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</si>
  <si>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</si>
  <si>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</si>
  <si>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</si>
  <si>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</si>
  <si>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</si>
  <si>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</si>
  <si>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</si>
  <si>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</si>
  <si>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</si>
  <si>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</si>
  <si>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</si>
  <si>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</si>
  <si>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</si>
  <si>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退役士兵管理教育</t>
  </si>
  <si>
    <t xml:space="preserve">    社会福利</t>
  </si>
  <si>
    <t xml:space="preserve">      老年福利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</si>
  <si>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</si>
  <si>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</si>
  <si>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</si>
  <si>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</si>
  <si>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</si>
  <si>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</si>
  <si>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</si>
  <si>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</si>
  <si>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</si>
  <si>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</si>
  <si>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</si>
  <si>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</si>
  <si>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</si>
  <si>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</si>
  <si>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</si>
  <si>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</si>
  <si>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财政对基本养老保险基金的补助</t>
  </si>
  <si>
    <t xml:space="preserve">      财政对城乡居民基本养老保险基金的补助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</si>
  <si>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</si>
  <si>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</si>
  <si>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</si>
  <si>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 财政代缴社会保险费支出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</si>
  <si>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</si>
  <si>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</si>
  <si>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</si>
  <si>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</si>
  <si>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</si>
  <si>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</si>
  <si>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基层医疗卫生机构</t>
  </si>
  <si>
    <t xml:space="preserve">      城市社区卫生机构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</si>
  <si>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</si>
  <si>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</si>
  <si>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</si>
  <si>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</si>
  <si>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</si>
  <si>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</si>
  <si>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</si>
  <si>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</si>
  <si>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</si>
  <si>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</si>
  <si>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</si>
  <si>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</si>
  <si>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</si>
  <si>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</si>
  <si>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</si>
  <si>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</si>
  <si>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</si>
  <si>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</si>
  <si>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</si>
  <si>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</si>
  <si>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</si>
  <si>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</si>
  <si>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</si>
  <si>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</si>
  <si>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</si>
  <si>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</si>
  <si>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</si>
  <si>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</si>
  <si>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</si>
  <si>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</si>
  <si>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水体</t>
  </si>
  <si>
    <t xml:space="preserve">    自然生态保护</t>
  </si>
  <si>
    <t xml:space="preserve">      农村环境保护</t>
  </si>
  <si>
    <t xml:space="preserve">    污染减排</t>
  </si>
  <si>
    <t xml:space="preserve">       减排专项支出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</si>
  <si>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</si>
  <si>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</si>
  <si>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</si>
  <si>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</si>
  <si>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</si>
  <si>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</si>
  <si>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</si>
  <si>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</si>
  <si>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</si>
  <si>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</si>
  <si>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</si>
  <si>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</si>
  <si>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</si>
  <si>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</si>
  <si>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</si>
  <si>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</si>
  <si>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</si>
  <si>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</si>
  <si>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</si>
  <si>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</si>
  <si>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</si>
  <si>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农业生产支持补贴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</si>
  <si>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</si>
  <si>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</si>
  <si>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</si>
  <si>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</si>
  <si>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森林资源管理</t>
  </si>
  <si>
    <t xml:space="preserve">      森林生态效益补偿</t>
  </si>
  <si>
    <t xml:space="preserve">      动植物保护</t>
  </si>
  <si>
    <t xml:space="preserve">      防灾减灾</t>
  </si>
  <si>
    <t xml:space="preserve">      行业业务管理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</si>
  <si>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</si>
  <si>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</si>
  <si>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</si>
  <si>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水利工程运行与维护</t>
  </si>
  <si>
    <t xml:space="preserve">      水质监测</t>
  </si>
  <si>
    <t xml:space="preserve">      防汛</t>
  </si>
  <si>
    <t xml:space="preserve">      其他水利支出</t>
  </si>
  <si>
    <t xml:space="preserve">    巩固脱贫衔接乡村振兴</t>
  </si>
  <si>
    <t xml:space="preserve">      其他巩固脱贫衔接乡村振兴支出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</si>
  <si>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</si>
  <si>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</si>
  <si>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</si>
  <si>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</si>
  <si>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交通运输信息化建设</t>
  </si>
  <si>
    <t xml:space="preserve">      其他公路水路运输支出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</si>
  <si>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</si>
  <si>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</si>
  <si>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</si>
  <si>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</si>
  <si>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工业和信息产业监管</t>
  </si>
  <si>
    <t xml:space="preserve">      工程建设及运行维护</t>
  </si>
  <si>
    <t xml:space="preserve">    国有资产监管</t>
  </si>
  <si>
    <t xml:space="preserve">    支持中小企业发展和管理支出</t>
  </si>
  <si>
    <t xml:space="preserve">      中小企业发展专项</t>
  </si>
  <si>
    <t xml:space="preserve">    其他资源勘探信息等支出</t>
  </si>
  <si>
    <t xml:space="preserve">      其他资源勘探信息等支出</t>
  </si>
  <si>
    <t xml:space="preserve">  自然资源海洋气象等支出</t>
  </si>
  <si>
    <t xml:space="preserve">    自然资源事务</t>
  </si>
  <si>
    <t xml:space="preserve">      其他自然资源事务支出</t>
  </si>
  <si>
    <t xml:space="preserve">    气象事务</t>
  </si>
  <si>
    <t xml:space="preserve">      其他气象事务支出</t>
  </si>
  <si>
    <t xml:space="preserve">  住房保障支出</t>
  </si>
  <si>
    <t xml:space="preserve">    保障性安居工程支出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</si>
  <si>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</si>
  <si>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</si>
  <si>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</si>
  <si>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</si>
  <si>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</si>
  <si>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灾害防治及应急管理支出</t>
  </si>
  <si>
    <t xml:space="preserve">    应急管理事务</t>
  </si>
  <si>
    <t xml:space="preserve">      安全监管</t>
  </si>
  <si>
    <t xml:space="preserve">    消防救援事务</t>
  </si>
  <si>
    <t xml:space="preserve">      其他消防救援事务支出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</si>
  <si>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</si>
  <si>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</si>
  <si>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</si>
  <si>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</si>
  <si>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</si>
  <si>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</si>
  <si>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</si>
  <si>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地方政府其他一般债务付息支出</t>
  </si>
  <si>
    <t>附表14</t>
  </si>
  <si>
    <t xml:space="preserve">2022年海沧区一般公共预算本级支出经济分类情况表 </t>
  </si>
  <si>
    <t>项       目</t>
  </si>
  <si>
    <t>机关工资福利支出</t>
  </si>
  <si>
    <t xml:space="preserve"> 工资奖金津补贴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</si>
  <si>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</si>
  <si>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</si>
  <si>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</si>
  <si>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</si>
  <si>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</si>
  <si>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 xml:space="preserve"> 会议费</t>
  </si>
  <si>
    <t xml:space="preserve"> 培训费</t>
  </si>
  <si>
    <t xml:space="preserve"> 专用材料购置费</t>
  </si>
  <si>
    <t xml:space="preserve"> 委托业务费</t>
  </si>
  <si>
    <t xml:space="preserve"> 公务接待费</t>
  </si>
  <si>
    <t xml:space="preserve"> 公务用车运行维护费</t>
  </si>
  <si>
    <t xml:space="preserve"> 维修（护）费</t>
  </si>
  <si>
    <t xml:space="preserve"> 其他商品和服务支出</t>
  </si>
  <si>
    <t>机关资本性支出（一）</t>
  </si>
  <si>
    <t xml:space="preserve"> 公务用车购置</t>
  </si>
  <si>
    <t xml:space="preserve"> 设备购置</t>
  </si>
  <si>
    <t xml:space="preserve"> 大型修缮</t>
  </si>
  <si>
    <t xml:space="preserve"> 其他资本性支出</t>
  </si>
  <si>
    <t>机关资本性支出（二）</t>
  </si>
  <si>
    <t>对事业单位经常性补助</t>
  </si>
  <si>
    <t xml:space="preserve"> 工资福利支出</t>
  </si>
  <si>
    <t xml:space="preserve"> 商品和服务支出</t>
  </si>
  <si>
    <t>对事业单位资本性补助</t>
  </si>
  <si>
    <t xml:space="preserve"> 资本性支出（一）</t>
  </si>
  <si>
    <t>对企业补助</t>
  </si>
  <si>
    <t xml:space="preserve"> 费用补贴</t>
  </si>
  <si>
    <t xml:space="preserve"> 其他对企业补助</t>
  </si>
  <si>
    <t>对个人和家庭的补助</t>
  </si>
  <si>
    <t xml:space="preserve"> 社会福利和救助</t>
  </si>
  <si>
    <t xml:space="preserve"> 助学金
</t>
  </si>
  <si>
    <t xml:space="preserve"> 个人农业生产补贴</t>
  </si>
  <si>
    <t xml:space="preserve"> 离退休费</t>
  </si>
  <si>
    <t xml:space="preserve"> 其他对个人和家庭补助</t>
  </si>
  <si>
    <t>对社会保障基金补助</t>
  </si>
  <si>
    <t xml:space="preserve"> 对社会保险基金补助</t>
  </si>
  <si>
    <t>债务利息及费用支出</t>
  </si>
  <si>
    <t xml:space="preserve"> 国内债务付息</t>
  </si>
  <si>
    <t xml:space="preserve"> 国内债务发行费用</t>
  </si>
  <si>
    <t>转移性支出</t>
  </si>
  <si>
    <t xml:space="preserve"> 上下级政府间转移性支出</t>
  </si>
  <si>
    <t>预备费及预留</t>
  </si>
  <si>
    <t xml:space="preserve"> 预备费</t>
  </si>
  <si>
    <t xml:space="preserve"> 预留</t>
  </si>
  <si>
    <t xml:space="preserve"> 经常性赠与</t>
  </si>
  <si>
    <t xml:space="preserve"> 对民间非营利组织和群众性自治组织补贴</t>
  </si>
  <si>
    <t xml:space="preserve"> 其他支出</t>
  </si>
  <si>
    <t>注： 基本支出包括在职人员工资、津贴、年终考核奖，离退休人员经费，非在编人员经费，社会保险缴费，一般综合定额，交通费综合定额，工会福利经费等项目。</t>
  </si>
  <si>
    <t>附表15</t>
  </si>
  <si>
    <t>2022年海沧区政府性基金收入预算草案表</t>
  </si>
  <si>
    <t xml:space="preserve">       单位：万元</t>
  </si>
  <si>
    <r>
      <t>增减</t>
    </r>
    <r>
      <rPr>
        <sz val="12"/>
        <rFont val="Times New Roman"/>
        <family val="1"/>
      </rPr>
      <t>%</t>
    </r>
  </si>
  <si>
    <t>附表16</t>
  </si>
  <si>
    <t>2022年海沧区政府性基金支出预算草案表</t>
  </si>
  <si>
    <t>2022年区本级预算数</t>
  </si>
  <si>
    <t>一、城乡社区支出</t>
  </si>
  <si>
    <t>二、债务付息支出</t>
  </si>
  <si>
    <t>三、债务发行费用支出</t>
  </si>
  <si>
    <t>四、其他支出</t>
  </si>
  <si>
    <t>支出合计</t>
  </si>
  <si>
    <t>附表17</t>
  </si>
  <si>
    <t>2022年海沧区政府性基金本级支出预算草案表</t>
  </si>
  <si>
    <t xml:space="preserve"> 1、 国有土地使用权出让收入及对应专项债务收入安排的支出</t>
  </si>
  <si>
    <t xml:space="preserve">        其中：征地和拆迁补偿支出</t>
  </si>
  <si>
    <t xml:space="preserve">              土地开发支出</t>
  </si>
  <si>
    <t xml:space="preserve">              城市建设支出</t>
  </si>
  <si>
    <t xml:space="preserve">              农村基础设施建设支出</t>
  </si>
  <si>
    <t xml:space="preserve">              补助被征地农民支出</t>
  </si>
  <si>
    <t xml:space="preserve">              土地出让业务支出</t>
  </si>
  <si>
    <t xml:space="preserve">              农业农村生态环境支出</t>
  </si>
  <si>
    <t xml:space="preserve">              其他国有土地使用权出让收入安排的支出</t>
  </si>
  <si>
    <t>2、国有土地收益基金支出及对应专项债务收入安排的支出</t>
  </si>
  <si>
    <t>3、 农业土地开发资金支出及对应专项债务收入安排的支出</t>
  </si>
  <si>
    <t>其中：国有土地使用权出让金债务利息支出</t>
  </si>
  <si>
    <t>其中：国有土地使用权出让金债务发行费用支出</t>
  </si>
  <si>
    <t>注：本级支出数不含上级转移支付支出</t>
  </si>
  <si>
    <t>附表18</t>
  </si>
  <si>
    <t>2022年海沧区国有资本经营收入预算草案表</t>
  </si>
  <si>
    <t xml:space="preserve">   其中：其他国有资本经营预算企业利润收入</t>
  </si>
  <si>
    <t xml:space="preserve"> 2、股利、股息收入</t>
  </si>
  <si>
    <t xml:space="preserve">   其中： 国有控股公司股利、股息收入</t>
  </si>
  <si>
    <t>二、上级专项补助收入</t>
  </si>
  <si>
    <t>三、上年结余</t>
  </si>
  <si>
    <t>四、调出资金</t>
  </si>
  <si>
    <t>国有资本累计可用财力</t>
  </si>
  <si>
    <t>附表19</t>
  </si>
  <si>
    <t>2022年海沧区国有资本经营支出预算草案表</t>
  </si>
  <si>
    <t>支出项目</t>
  </si>
  <si>
    <t>一、国有企业资本金注入</t>
  </si>
  <si>
    <t>其中：其他国有企业资本金注入</t>
  </si>
  <si>
    <t>二、其他国有资本经营预算支出</t>
  </si>
  <si>
    <t>注：2021年完成数不含上级转移支付支出</t>
  </si>
  <si>
    <t>附表20</t>
  </si>
  <si>
    <t>2022年海沧区社会保险基金收入预算草案表</t>
  </si>
  <si>
    <t>一、企业职工基本养老保险基金收入</t>
  </si>
  <si>
    <t xml:space="preserve">    其中：保险费收入</t>
  </si>
  <si>
    <t xml:space="preserve">          利息收入</t>
  </si>
  <si>
    <t>二、城乡居民社会养老保险基金收入</t>
  </si>
  <si>
    <t xml:space="preserve">          财政补贴收入</t>
  </si>
  <si>
    <t>三、机关事业单位基本养老保险基金收入</t>
  </si>
  <si>
    <t>四、城镇职工基本医疗保险基金收入</t>
  </si>
  <si>
    <t>五、城乡居民基本医疗保险基金收入</t>
  </si>
  <si>
    <t>六、生育保险基金收入</t>
  </si>
  <si>
    <t>七、工伤保险基金收入</t>
  </si>
  <si>
    <t>八、失业保险基金收入</t>
  </si>
  <si>
    <t>收入合计</t>
  </si>
  <si>
    <t>注：海沧区无社会保险基金收入，按规定以空表填列</t>
  </si>
  <si>
    <t>附表21</t>
  </si>
  <si>
    <t>2022年海沧区社会保险基金支出预算草案表</t>
  </si>
  <si>
    <t>一、企业职工基本养老保险基金支出</t>
  </si>
  <si>
    <t>　　其中：基本养老金支出</t>
  </si>
  <si>
    <t>二、城乡居民社会养老保险基金支出</t>
  </si>
  <si>
    <t>三、机关事业单位基本养老保险基金支出</t>
  </si>
  <si>
    <t xml:space="preserve">    其中：基本养老金支出</t>
  </si>
  <si>
    <t>四、城镇职工基本医疗保险基金支出</t>
  </si>
  <si>
    <t>　　其中：基本医疗保险待遇支出</t>
  </si>
  <si>
    <t>五、城乡居民基本医疗保险基金支出</t>
  </si>
  <si>
    <t>六、生育保险基金支出</t>
  </si>
  <si>
    <t>　　其中：生育保险待遇支出</t>
  </si>
  <si>
    <t>七、工伤保险基金支出</t>
  </si>
  <si>
    <t>　　其中：工伤保险待遇支出</t>
  </si>
  <si>
    <t>八、失业保险基金支出</t>
  </si>
  <si>
    <t>　　其中：失业保险金支出</t>
  </si>
  <si>
    <t>注：海沧区无社会保险基金支出，按规定以空表填列</t>
  </si>
  <si>
    <t>附表22</t>
  </si>
  <si>
    <t>2022年海沧区税收返还和转移支付项目情况表</t>
  </si>
  <si>
    <t>一般公共预算</t>
  </si>
  <si>
    <t>政府性基金预算</t>
  </si>
  <si>
    <t>海沧</t>
  </si>
  <si>
    <t>嵩屿</t>
  </si>
  <si>
    <t>新阳</t>
  </si>
  <si>
    <t>东孚</t>
  </si>
  <si>
    <t xml:space="preserve">  一、税收返还</t>
  </si>
  <si>
    <t xml:space="preserve">  二、一般性转移支付支出</t>
  </si>
  <si>
    <t>其中：体制补助支出</t>
  </si>
  <si>
    <t xml:space="preserve">      结算补助支出</t>
  </si>
  <si>
    <t xml:space="preserve"> 三、专项转移支付支出</t>
  </si>
  <si>
    <t>1、一般公共服务</t>
  </si>
  <si>
    <t>2、教育</t>
  </si>
  <si>
    <t>3、文化体育与传媒</t>
  </si>
  <si>
    <t>4、社会保障和就业</t>
  </si>
  <si>
    <t>5、卫生健康</t>
  </si>
  <si>
    <t>6、城乡社区</t>
  </si>
  <si>
    <t>7、农林水</t>
  </si>
  <si>
    <t>8、资源勘探信息等</t>
  </si>
  <si>
    <t>8、灾害防治及应急管理</t>
  </si>
  <si>
    <t>注：税收返还和转移支付均为对街道数据。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</si>
</sst>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0_ "/>
    <numFmt numFmtId="179" formatCode="0.00_ "/>
    <numFmt numFmtId="180" formatCode="#,##0_ "/>
    <numFmt numFmtId="181" formatCode="0.0_);[Red]\(0.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黑体"/>
      <family val="3"/>
    </font>
    <font>
      <sz val="10"/>
      <name val="Helv"/>
      <family val="2"/>
    </font>
    <font>
      <sz val="12"/>
      <color indexed="8"/>
      <name val="宋体"/>
      <family val="0"/>
    </font>
    <font>
      <b/>
      <sz val="16"/>
      <name val="华文中宋"/>
      <family val="0"/>
    </font>
    <font>
      <sz val="12"/>
      <name val="仿宋_GB2312"/>
      <family val="0"/>
    </font>
    <font>
      <sz val="11"/>
      <name val="仿宋_GB2312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b/>
      <sz val="12"/>
      <color indexed="8"/>
      <name val="宋体"/>
      <family val="0"/>
    </font>
    <font>
      <b/>
      <sz val="9"/>
      <name val="黑体"/>
      <family val="3"/>
    </font>
    <font>
      <sz val="10.5"/>
      <name val="Times New Roman"/>
      <family val="1"/>
    </font>
    <font>
      <sz val="12"/>
      <color indexed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7"/>
      <name val="Small Fonts"/>
      <family val="2"/>
    </font>
    <font>
      <sz val="10"/>
      <name val="仿宋_GB2312"/>
      <family val="0"/>
    </font>
    <font>
      <sz val="10"/>
      <name val="MS Sans Serif"/>
      <family val="2"/>
    </font>
    <font>
      <sz val="12"/>
      <name val="Wingdings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</borders>
  <cellStyleXfs count="7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39" fillId="9" borderId="0" applyNumberFormat="0" applyBorder="0" applyAlignment="0" applyProtection="0"/>
    <xf numFmtId="0" fontId="39" fillId="1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>
      <alignment/>
      <protection/>
    </xf>
    <xf numFmtId="0" fontId="15" fillId="18" borderId="0" applyNumberFormat="0" applyBorder="0" applyAlignment="0" applyProtection="0"/>
    <xf numFmtId="0" fontId="35" fillId="0" borderId="10" applyNumberFormat="0" applyFill="0" applyAlignment="0" applyProtection="0"/>
    <xf numFmtId="0" fontId="32" fillId="10" borderId="5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2" borderId="0" applyNumberFormat="0" applyBorder="0" applyAlignment="0" applyProtection="0"/>
    <xf numFmtId="0" fontId="15" fillId="20" borderId="0" applyNumberFormat="0" applyBorder="0" applyAlignment="0" applyProtection="0"/>
    <xf numFmtId="0" fontId="32" fillId="10" borderId="5" applyNumberFormat="0" applyAlignment="0" applyProtection="0"/>
    <xf numFmtId="0" fontId="39" fillId="12" borderId="0" applyNumberFormat="0" applyBorder="0" applyAlignment="0" applyProtection="0"/>
    <xf numFmtId="0" fontId="32" fillId="10" borderId="5" applyNumberFormat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2" fillId="10" borderId="5" applyNumberFormat="0" applyAlignment="0" applyProtection="0"/>
    <xf numFmtId="0" fontId="40" fillId="0" borderId="0">
      <alignment/>
      <protection/>
    </xf>
    <xf numFmtId="0" fontId="37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0" fillId="2" borderId="1" applyNumberFormat="0" applyFont="0" applyAlignment="0" applyProtection="0"/>
    <xf numFmtId="0" fontId="36" fillId="6" borderId="0" applyNumberFormat="0" applyBorder="0" applyAlignment="0" applyProtection="0"/>
    <xf numFmtId="0" fontId="42" fillId="0" borderId="3" applyNumberFormat="0" applyFill="0" applyAlignment="0" applyProtection="0"/>
    <xf numFmtId="0" fontId="15" fillId="21" borderId="0" applyNumberFormat="0" applyBorder="0" applyAlignment="0" applyProtection="0"/>
    <xf numFmtId="0" fontId="39" fillId="19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32" fillId="10" borderId="5" applyNumberFormat="0" applyAlignment="0" applyProtection="0"/>
    <xf numFmtId="0" fontId="41" fillId="0" borderId="0" applyNumberFormat="0" applyFill="0" applyBorder="0" applyAlignment="0" applyProtection="0"/>
    <xf numFmtId="0" fontId="32" fillId="10" borderId="5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2" fillId="10" borderId="5" applyNumberFormat="0" applyAlignment="0" applyProtection="0"/>
    <xf numFmtId="0" fontId="41" fillId="0" borderId="0" applyNumberFormat="0" applyFill="0" applyBorder="0" applyAlignment="0" applyProtection="0"/>
    <xf numFmtId="0" fontId="40" fillId="0" borderId="0">
      <alignment/>
      <protection/>
    </xf>
    <xf numFmtId="0" fontId="36" fillId="6" borderId="0" applyNumberFormat="0" applyBorder="0" applyAlignment="0" applyProtection="0"/>
    <xf numFmtId="0" fontId="39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6" fillId="6" borderId="0" applyNumberFormat="0" applyBorder="0" applyAlignment="0" applyProtection="0"/>
    <xf numFmtId="0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40" fillId="0" borderId="0">
      <alignment/>
      <protection/>
    </xf>
    <xf numFmtId="0" fontId="36" fillId="6" borderId="0" applyNumberFormat="0" applyBorder="0" applyAlignment="0" applyProtection="0"/>
    <xf numFmtId="0" fontId="15" fillId="18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3" fillId="0" borderId="11" applyNumberFormat="0" applyFill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3" fillId="0" borderId="11" applyNumberFormat="0" applyFill="0" applyAlignment="0" applyProtection="0"/>
    <xf numFmtId="0" fontId="36" fillId="6" borderId="0" applyNumberFormat="0" applyBorder="0" applyAlignment="0" applyProtection="0"/>
    <xf numFmtId="0" fontId="40" fillId="0" borderId="0">
      <alignment/>
      <protection/>
    </xf>
    <xf numFmtId="0" fontId="15" fillId="18" borderId="0" applyNumberFormat="0" applyBorder="0" applyAlignment="0" applyProtection="0"/>
    <xf numFmtId="0" fontId="39" fillId="23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39" fillId="24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9" fillId="22" borderId="0" applyNumberFormat="0" applyBorder="0" applyAlignment="0" applyProtection="0"/>
    <xf numFmtId="0" fontId="15" fillId="7" borderId="0" applyNumberFormat="0" applyBorder="0" applyAlignment="0" applyProtection="0"/>
    <xf numFmtId="0" fontId="44" fillId="0" borderId="0">
      <alignment/>
      <protection/>
    </xf>
    <xf numFmtId="0" fontId="15" fillId="7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5" fillId="7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39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5" fillId="0" borderId="10" applyNumberFormat="0" applyFill="0" applyAlignment="0" applyProtection="0"/>
    <xf numFmtId="0" fontId="15" fillId="6" borderId="0" applyNumberFormat="0" applyBorder="0" applyAlignment="0" applyProtection="0"/>
    <xf numFmtId="0" fontId="15" fillId="20" borderId="0" applyNumberFormat="0" applyBorder="0" applyAlignment="0" applyProtection="0"/>
    <xf numFmtId="0" fontId="45" fillId="0" borderId="12" applyNumberFormat="0" applyFill="0" applyAlignment="0" applyProtection="0"/>
    <xf numFmtId="0" fontId="15" fillId="6" borderId="0" applyNumberFormat="0" applyBorder="0" applyAlignment="0" applyProtection="0"/>
    <xf numFmtId="0" fontId="35" fillId="0" borderId="10" applyNumberFormat="0" applyFill="0" applyAlignment="0" applyProtection="0"/>
    <xf numFmtId="0" fontId="15" fillId="6" borderId="0" applyNumberFormat="0" applyBorder="0" applyAlignment="0" applyProtection="0"/>
    <xf numFmtId="0" fontId="15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9" fillId="23" borderId="0" applyNumberFormat="0" applyBorder="0" applyAlignment="0" applyProtection="0"/>
    <xf numFmtId="0" fontId="15" fillId="6" borderId="0" applyNumberFormat="0" applyBorder="0" applyAlignment="0" applyProtection="0"/>
    <xf numFmtId="0" fontId="39" fillId="23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39" fillId="23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9" fillId="23" borderId="0" applyNumberFormat="0" applyBorder="0" applyAlignment="0" applyProtection="0"/>
    <xf numFmtId="0" fontId="15" fillId="20" borderId="0" applyNumberFormat="0" applyBorder="0" applyAlignment="0" applyProtection="0"/>
    <xf numFmtId="0" fontId="39" fillId="12" borderId="0" applyNumberFormat="0" applyBorder="0" applyAlignment="0" applyProtection="0"/>
    <xf numFmtId="0" fontId="39" fillId="23" borderId="0" applyNumberFormat="0" applyBorder="0" applyAlignment="0" applyProtection="0"/>
    <xf numFmtId="0" fontId="15" fillId="20" borderId="0" applyNumberFormat="0" applyBorder="0" applyAlignment="0" applyProtection="0"/>
    <xf numFmtId="0" fontId="39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9" fillId="22" borderId="0" applyNumberFormat="0" applyBorder="0" applyAlignment="0" applyProtection="0"/>
    <xf numFmtId="0" fontId="15" fillId="15" borderId="0" applyNumberFormat="0" applyBorder="0" applyAlignment="0" applyProtection="0"/>
    <xf numFmtId="0" fontId="39" fillId="22" borderId="0" applyNumberFormat="0" applyBorder="0" applyAlignment="0" applyProtection="0"/>
    <xf numFmtId="0" fontId="15" fillId="15" borderId="0" applyNumberFormat="0" applyBorder="0" applyAlignment="0" applyProtection="0"/>
    <xf numFmtId="0" fontId="39" fillId="22" borderId="0" applyNumberFormat="0" applyBorder="0" applyAlignment="0" applyProtection="0"/>
    <xf numFmtId="0" fontId="15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15" fillId="3" borderId="0" applyNumberFormat="0" applyBorder="0" applyAlignment="0" applyProtection="0"/>
    <xf numFmtId="0" fontId="35" fillId="0" borderId="10" applyNumberFormat="0" applyFill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15" fillId="3" borderId="0" applyNumberFormat="0" applyBorder="0" applyAlignment="0" applyProtection="0"/>
    <xf numFmtId="0" fontId="39" fillId="24" borderId="0" applyNumberFormat="0" applyBorder="0" applyAlignment="0" applyProtection="0"/>
    <xf numFmtId="0" fontId="39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39" fillId="24" borderId="0" applyNumberFormat="0" applyBorder="0" applyAlignment="0" applyProtection="0"/>
    <xf numFmtId="0" fontId="39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39" fillId="24" borderId="0" applyNumberFormat="0" applyBorder="0" applyAlignment="0" applyProtection="0"/>
    <xf numFmtId="0" fontId="35" fillId="0" borderId="10" applyNumberFormat="0" applyFill="0" applyAlignment="0" applyProtection="0"/>
    <xf numFmtId="0" fontId="39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9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9" fillId="12" borderId="0" applyNumberFormat="0" applyBorder="0" applyAlignment="0" applyProtection="0"/>
    <xf numFmtId="0" fontId="15" fillId="16" borderId="0" applyNumberFormat="0" applyBorder="0" applyAlignment="0" applyProtection="0"/>
    <xf numFmtId="0" fontId="39" fillId="12" borderId="0" applyNumberFormat="0" applyBorder="0" applyAlignment="0" applyProtection="0"/>
    <xf numFmtId="0" fontId="42" fillId="0" borderId="3" applyNumberFormat="0" applyFill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39" fillId="22" borderId="0" applyNumberFormat="0" applyBorder="0" applyAlignment="0" applyProtection="0"/>
    <xf numFmtId="0" fontId="15" fillId="12" borderId="0" applyNumberFormat="0" applyBorder="0" applyAlignment="0" applyProtection="0"/>
    <xf numFmtId="0" fontId="39" fillId="22" borderId="0" applyNumberFormat="0" applyBorder="0" applyAlignment="0" applyProtection="0"/>
    <xf numFmtId="0" fontId="15" fillId="12" borderId="0" applyNumberFormat="0" applyBorder="0" applyAlignment="0" applyProtection="0"/>
    <xf numFmtId="0" fontId="39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2" fillId="10" borderId="5" applyNumberFormat="0" applyAlignment="0" applyProtection="0"/>
    <xf numFmtId="0" fontId="15" fillId="22" borderId="0" applyNumberFormat="0" applyBorder="0" applyAlignment="0" applyProtection="0"/>
    <xf numFmtId="0" fontId="40" fillId="0" borderId="0">
      <alignment/>
      <protection/>
    </xf>
    <xf numFmtId="0" fontId="39" fillId="12" borderId="0" applyNumberFormat="0" applyBorder="0" applyAlignment="0" applyProtection="0"/>
    <xf numFmtId="0" fontId="15" fillId="22" borderId="0" applyNumberFormat="0" applyBorder="0" applyAlignment="0" applyProtection="0"/>
    <xf numFmtId="0" fontId="32" fillId="10" borderId="5" applyNumberFormat="0" applyAlignment="0" applyProtection="0"/>
    <xf numFmtId="0" fontId="0" fillId="2" borderId="1" applyNumberFormat="0" applyFont="0" applyAlignment="0" applyProtection="0"/>
    <xf numFmtId="0" fontId="15" fillId="22" borderId="0" applyNumberFormat="0" applyBorder="0" applyAlignment="0" applyProtection="0"/>
    <xf numFmtId="0" fontId="39" fillId="19" borderId="0" applyNumberFormat="0" applyBorder="0" applyAlignment="0" applyProtection="0"/>
    <xf numFmtId="0" fontId="0" fillId="2" borderId="1" applyNumberFormat="0" applyFont="0" applyAlignment="0" applyProtection="0"/>
    <xf numFmtId="0" fontId="15" fillId="22" borderId="0" applyNumberFormat="0" applyBorder="0" applyAlignment="0" applyProtection="0"/>
    <xf numFmtId="0" fontId="39" fillId="19" borderId="0" applyNumberFormat="0" applyBorder="0" applyAlignment="0" applyProtection="0"/>
    <xf numFmtId="0" fontId="15" fillId="22" borderId="0" applyNumberFormat="0" applyBorder="0" applyAlignment="0" applyProtection="0"/>
    <xf numFmtId="0" fontId="0" fillId="2" borderId="1" applyNumberFormat="0" applyFont="0" applyAlignment="0" applyProtection="0"/>
    <xf numFmtId="0" fontId="15" fillId="22" borderId="0" applyNumberFormat="0" applyBorder="0" applyAlignment="0" applyProtection="0"/>
    <xf numFmtId="0" fontId="39" fillId="19" borderId="0" applyNumberFormat="0" applyBorder="0" applyAlignment="0" applyProtection="0"/>
    <xf numFmtId="0" fontId="44" fillId="0" borderId="0">
      <alignment/>
      <protection/>
    </xf>
    <xf numFmtId="0" fontId="0" fillId="2" borderId="1" applyNumberFormat="0" applyFont="0" applyAlignment="0" applyProtection="0"/>
    <xf numFmtId="0" fontId="15" fillId="22" borderId="0" applyNumberFormat="0" applyBorder="0" applyAlignment="0" applyProtection="0"/>
    <xf numFmtId="0" fontId="44" fillId="0" borderId="0">
      <alignment/>
      <protection/>
    </xf>
    <xf numFmtId="0" fontId="0" fillId="2" borderId="1" applyNumberFormat="0" applyFont="0" applyAlignment="0" applyProtection="0"/>
    <xf numFmtId="0" fontId="15" fillId="22" borderId="0" applyNumberFormat="0" applyBorder="0" applyAlignment="0" applyProtection="0"/>
    <xf numFmtId="0" fontId="32" fillId="10" borderId="5" applyNumberFormat="0" applyAlignment="0" applyProtection="0"/>
    <xf numFmtId="0" fontId="15" fillId="22" borderId="0" applyNumberFormat="0" applyBorder="0" applyAlignment="0" applyProtection="0"/>
    <xf numFmtId="0" fontId="32" fillId="10" borderId="5" applyNumberFormat="0" applyAlignment="0" applyProtection="0"/>
    <xf numFmtId="0" fontId="15" fillId="22" borderId="0" applyNumberFormat="0" applyBorder="0" applyAlignment="0" applyProtection="0"/>
    <xf numFmtId="0" fontId="32" fillId="10" borderId="5" applyNumberFormat="0" applyAlignment="0" applyProtection="0"/>
    <xf numFmtId="0" fontId="15" fillId="22" borderId="0" applyNumberFormat="0" applyBorder="0" applyAlignment="0" applyProtection="0"/>
    <xf numFmtId="0" fontId="32" fillId="10" borderId="5" applyNumberFormat="0" applyAlignment="0" applyProtection="0"/>
    <xf numFmtId="0" fontId="15" fillId="22" borderId="0" applyNumberFormat="0" applyBorder="0" applyAlignment="0" applyProtection="0"/>
    <xf numFmtId="0" fontId="33" fillId="5" borderId="7" applyNumberFormat="0" applyAlignment="0" applyProtection="0"/>
    <xf numFmtId="0" fontId="39" fillId="19" borderId="0" applyNumberFormat="0" applyBorder="0" applyAlignment="0" applyProtection="0"/>
    <xf numFmtId="0" fontId="3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39" fillId="9" borderId="0" applyNumberFormat="0" applyBorder="0" applyAlignment="0" applyProtection="0"/>
    <xf numFmtId="0" fontId="15" fillId="20" borderId="0" applyNumberFormat="0" applyBorder="0" applyAlignment="0" applyProtection="0"/>
    <xf numFmtId="0" fontId="39" fillId="19" borderId="0" applyNumberFormat="0" applyBorder="0" applyAlignment="0" applyProtection="0"/>
    <xf numFmtId="0" fontId="3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39" fillId="9" borderId="0" applyNumberFormat="0" applyBorder="0" applyAlignment="0" applyProtection="0"/>
    <xf numFmtId="0" fontId="3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39" fillId="9" borderId="0" applyNumberFormat="0" applyBorder="0" applyAlignment="0" applyProtection="0"/>
    <xf numFmtId="0" fontId="35" fillId="0" borderId="10" applyNumberFormat="0" applyFill="0" applyAlignment="0" applyProtection="0"/>
    <xf numFmtId="0" fontId="15" fillId="20" borderId="0" applyNumberFormat="0" applyBorder="0" applyAlignment="0" applyProtection="0"/>
    <xf numFmtId="0" fontId="35" fillId="0" borderId="10" applyNumberFormat="0" applyFill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36" fillId="6" borderId="0" applyNumberFormat="0" applyBorder="0" applyAlignment="0" applyProtection="0"/>
    <xf numFmtId="0" fontId="39" fillId="12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9" fillId="24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6" fillId="6" borderId="0" applyNumberFormat="0" applyBorder="0" applyAlignment="0" applyProtection="0"/>
    <xf numFmtId="0" fontId="15" fillId="16" borderId="0" applyNumberFormat="0" applyBorder="0" applyAlignment="0" applyProtection="0"/>
    <xf numFmtId="0" fontId="36" fillId="6" borderId="0" applyNumberFormat="0" applyBorder="0" applyAlignment="0" applyProtection="0"/>
    <xf numFmtId="0" fontId="15" fillId="16" borderId="0" applyNumberFormat="0" applyBorder="0" applyAlignment="0" applyProtection="0"/>
    <xf numFmtId="0" fontId="36" fillId="6" borderId="0" applyNumberFormat="0" applyBorder="0" applyAlignment="0" applyProtection="0"/>
    <xf numFmtId="37" fontId="46" fillId="0" borderId="0">
      <alignment/>
      <protection/>
    </xf>
    <xf numFmtId="0" fontId="0" fillId="2" borderId="1" applyNumberFormat="0" applyFont="0" applyAlignment="0" applyProtection="0"/>
    <xf numFmtId="0" fontId="15" fillId="16" borderId="0" applyNumberFormat="0" applyBorder="0" applyAlignment="0" applyProtection="0"/>
    <xf numFmtId="0" fontId="36" fillId="6" borderId="0" applyNumberFormat="0" applyBorder="0" applyAlignment="0" applyProtection="0"/>
    <xf numFmtId="0" fontId="42" fillId="0" borderId="3" applyNumberFormat="0" applyFill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42" fillId="0" borderId="3" applyNumberFormat="0" applyFill="0" applyAlignment="0" applyProtection="0"/>
    <xf numFmtId="0" fontId="15" fillId="21" borderId="0" applyNumberFormat="0" applyBorder="0" applyAlignment="0" applyProtection="0"/>
    <xf numFmtId="0" fontId="42" fillId="0" borderId="3" applyNumberFormat="0" applyFill="0" applyAlignment="0" applyProtection="0"/>
    <xf numFmtId="0" fontId="15" fillId="21" borderId="0" applyNumberFormat="0" applyBorder="0" applyAlignment="0" applyProtection="0"/>
    <xf numFmtId="0" fontId="39" fillId="19" borderId="0" applyNumberFormat="0" applyBorder="0" applyAlignment="0" applyProtection="0"/>
    <xf numFmtId="0" fontId="38" fillId="8" borderId="0" applyNumberFormat="0" applyBorder="0" applyAlignment="0" applyProtection="0"/>
    <xf numFmtId="0" fontId="39" fillId="23" borderId="0" applyNumberFormat="0" applyBorder="0" applyAlignment="0" applyProtection="0"/>
    <xf numFmtId="0" fontId="42" fillId="0" borderId="3" applyNumberFormat="0" applyFill="0" applyAlignment="0" applyProtection="0"/>
    <xf numFmtId="0" fontId="0" fillId="2" borderId="1" applyNumberFormat="0" applyFont="0" applyAlignment="0" applyProtection="0"/>
    <xf numFmtId="0" fontId="15" fillId="21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47" fillId="0" borderId="0">
      <alignment/>
      <protection/>
    </xf>
    <xf numFmtId="0" fontId="43" fillId="0" borderId="11" applyNumberFormat="0" applyFill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>
      <alignment/>
      <protection/>
    </xf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0" borderId="0">
      <alignment/>
      <protection/>
    </xf>
    <xf numFmtId="0" fontId="39" fillId="12" borderId="0" applyNumberFormat="0" applyBorder="0" applyAlignment="0" applyProtection="0"/>
    <xf numFmtId="0" fontId="45" fillId="0" borderId="12" applyNumberFormat="0" applyFill="0" applyAlignment="0" applyProtection="0"/>
    <xf numFmtId="0" fontId="39" fillId="22" borderId="0" applyNumberFormat="0" applyBorder="0" applyAlignment="0" applyProtection="0"/>
    <xf numFmtId="0" fontId="45" fillId="0" borderId="12" applyNumberFormat="0" applyFill="0" applyAlignment="0" applyProtection="0"/>
    <xf numFmtId="0" fontId="39" fillId="22" borderId="0" applyNumberFormat="0" applyBorder="0" applyAlignment="0" applyProtection="0"/>
    <xf numFmtId="0" fontId="45" fillId="0" borderId="12" applyNumberFormat="0" applyFill="0" applyAlignment="0" applyProtection="0"/>
    <xf numFmtId="0" fontId="39" fillId="22" borderId="0" applyNumberFormat="0" applyBorder="0" applyAlignment="0" applyProtection="0"/>
    <xf numFmtId="0" fontId="45" fillId="0" borderId="12" applyNumberFormat="0" applyFill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2" fillId="0" borderId="3" applyNumberFormat="0" applyFill="0" applyAlignment="0" applyProtection="0"/>
    <xf numFmtId="0" fontId="0" fillId="2" borderId="1" applyNumberFormat="0" applyFont="0" applyAlignment="0" applyProtection="0"/>
    <xf numFmtId="0" fontId="39" fillId="19" borderId="0" applyNumberFormat="0" applyBorder="0" applyAlignment="0" applyProtection="0"/>
    <xf numFmtId="0" fontId="0" fillId="2" borderId="1" applyNumberFormat="0" applyFont="0" applyAlignment="0" applyProtection="0"/>
    <xf numFmtId="0" fontId="39" fillId="19" borderId="0" applyNumberFormat="0" applyBorder="0" applyAlignment="0" applyProtection="0"/>
    <xf numFmtId="0" fontId="39" fillId="9" borderId="0" applyNumberFormat="0" applyBorder="0" applyAlignment="0" applyProtection="0"/>
    <xf numFmtId="0" fontId="0" fillId="0" borderId="0">
      <alignment/>
      <protection/>
    </xf>
    <xf numFmtId="0" fontId="39" fillId="9" borderId="0" applyNumberFormat="0" applyBorder="0" applyAlignment="0" applyProtection="0"/>
    <xf numFmtId="0" fontId="43" fillId="0" borderId="11" applyNumberFormat="0" applyFill="0" applyAlignment="0" applyProtection="0"/>
    <xf numFmtId="0" fontId="39" fillId="9" borderId="0" applyNumberFormat="0" applyBorder="0" applyAlignment="0" applyProtection="0"/>
    <xf numFmtId="0" fontId="43" fillId="0" borderId="11" applyNumberFormat="0" applyFill="0" applyAlignment="0" applyProtection="0"/>
    <xf numFmtId="0" fontId="39" fillId="9" borderId="0" applyNumberFormat="0" applyBorder="0" applyAlignment="0" applyProtection="0"/>
    <xf numFmtId="176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39" fillId="9" borderId="0" applyNumberFormat="0" applyBorder="0" applyAlignment="0" applyProtection="0"/>
    <xf numFmtId="176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39" fillId="19" borderId="0" applyNumberFormat="0" applyBorder="0" applyAlignment="0" applyProtection="0"/>
    <xf numFmtId="0" fontId="3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37" fontId="46" fillId="0" borderId="0">
      <alignment/>
      <protection/>
    </xf>
    <xf numFmtId="37" fontId="46" fillId="0" borderId="0">
      <alignment/>
      <protection/>
    </xf>
    <xf numFmtId="37" fontId="46" fillId="0" borderId="0">
      <alignment/>
      <protection/>
    </xf>
    <xf numFmtId="0" fontId="37" fillId="7" borderId="0" applyNumberFormat="0" applyBorder="0" applyAlignment="0" applyProtection="0"/>
    <xf numFmtId="0" fontId="4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0" fillId="0" borderId="0">
      <alignment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0" fillId="2" borderId="1" applyNumberFormat="0" applyFont="0" applyAlignment="0" applyProtection="0"/>
    <xf numFmtId="0" fontId="45" fillId="0" borderId="12" applyNumberFormat="0" applyFill="0" applyAlignment="0" applyProtection="0"/>
    <xf numFmtId="0" fontId="44" fillId="0" borderId="0">
      <alignment/>
      <protection/>
    </xf>
    <xf numFmtId="0" fontId="45" fillId="0" borderId="12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0">
      <alignment/>
      <protection/>
    </xf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9" fillId="13" borderId="0" applyNumberFormat="0" applyBorder="0" applyAlignment="0" applyProtection="0"/>
    <xf numFmtId="0" fontId="0" fillId="0" borderId="0">
      <alignment/>
      <protection/>
    </xf>
    <xf numFmtId="0" fontId="3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5" applyNumberFormat="0" applyAlignment="0" applyProtection="0"/>
    <xf numFmtId="0" fontId="0" fillId="0" borderId="0">
      <alignment/>
      <protection/>
    </xf>
    <xf numFmtId="0" fontId="30" fillId="3" borderId="5" applyNumberFormat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36" fillId="6" borderId="0" applyNumberFormat="0" applyBorder="0" applyAlignment="0" applyProtection="0"/>
    <xf numFmtId="0" fontId="0" fillId="2" borderId="1" applyNumberFormat="0" applyFont="0" applyAlignment="0" applyProtection="0"/>
    <xf numFmtId="0" fontId="36" fillId="6" borderId="0" applyNumberFormat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2" fillId="10" borderId="5" applyNumberFormat="0" applyAlignment="0" applyProtection="0"/>
    <xf numFmtId="0" fontId="38" fillId="8" borderId="0" applyNumberFormat="0" applyBorder="0" applyAlignment="0" applyProtection="0"/>
    <xf numFmtId="0" fontId="32" fillId="10" borderId="5" applyNumberFormat="0" applyAlignment="0" applyProtection="0"/>
    <xf numFmtId="0" fontId="33" fillId="5" borderId="7" applyNumberFormat="0" applyAlignment="0" applyProtection="0"/>
    <xf numFmtId="0" fontId="33" fillId="5" borderId="7" applyNumberFormat="0" applyAlignment="0" applyProtection="0"/>
    <xf numFmtId="0" fontId="33" fillId="5" borderId="7" applyNumberFormat="0" applyAlignment="0" applyProtection="0"/>
    <xf numFmtId="0" fontId="33" fillId="5" borderId="7" applyNumberFormat="0" applyAlignment="0" applyProtection="0"/>
    <xf numFmtId="0" fontId="33" fillId="5" borderId="7" applyNumberFormat="0" applyAlignment="0" applyProtection="0"/>
    <xf numFmtId="0" fontId="33" fillId="5" borderId="7" applyNumberFormat="0" applyAlignment="0" applyProtection="0"/>
    <xf numFmtId="0" fontId="33" fillId="5" borderId="7" applyNumberFormat="0" applyAlignment="0" applyProtection="0"/>
    <xf numFmtId="0" fontId="33" fillId="5" borderId="7" applyNumberFormat="0" applyAlignment="0" applyProtection="0"/>
    <xf numFmtId="0" fontId="33" fillId="5" borderId="7" applyNumberFormat="0" applyAlignment="0" applyProtection="0"/>
    <xf numFmtId="0" fontId="33" fillId="5" borderId="7" applyNumberFormat="0" applyAlignment="0" applyProtection="0"/>
    <xf numFmtId="0" fontId="33" fillId="5" borderId="7" applyNumberFormat="0" applyAlignment="0" applyProtection="0"/>
    <xf numFmtId="0" fontId="33" fillId="5" borderId="7" applyNumberFormat="0" applyAlignment="0" applyProtection="0"/>
    <xf numFmtId="0" fontId="33" fillId="5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8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" borderId="5" applyNumberFormat="0" applyAlignment="0" applyProtection="0"/>
    <xf numFmtId="41" fontId="0" fillId="0" borderId="0" applyFont="0" applyFill="0" applyBorder="0" applyAlignment="0" applyProtection="0"/>
    <xf numFmtId="0" fontId="30" fillId="3" borderId="5" applyNumberFormat="0" applyAlignment="0" applyProtection="0"/>
    <xf numFmtId="41" fontId="0" fillId="0" borderId="0" applyFont="0" applyFill="0" applyBorder="0" applyAlignment="0" applyProtection="0"/>
    <xf numFmtId="0" fontId="30" fillId="3" borderId="5" applyNumberFormat="0" applyAlignment="0" applyProtection="0"/>
    <xf numFmtId="41" fontId="0" fillId="0" borderId="0" applyFont="0" applyFill="0" applyBorder="0" applyAlignment="0" applyProtection="0"/>
    <xf numFmtId="0" fontId="30" fillId="3" borderId="5" applyNumberFormat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1" fillId="10" borderId="6" applyNumberFormat="0" applyAlignment="0" applyProtection="0"/>
    <xf numFmtId="0" fontId="31" fillId="10" borderId="6" applyNumberFormat="0" applyAlignment="0" applyProtection="0"/>
    <xf numFmtId="0" fontId="31" fillId="10" borderId="6" applyNumberFormat="0" applyAlignment="0" applyProtection="0"/>
    <xf numFmtId="0" fontId="31" fillId="10" borderId="6" applyNumberFormat="0" applyAlignment="0" applyProtection="0"/>
    <xf numFmtId="0" fontId="31" fillId="10" borderId="6" applyNumberFormat="0" applyAlignment="0" applyProtection="0"/>
    <xf numFmtId="0" fontId="31" fillId="10" borderId="6" applyNumberFormat="0" applyAlignment="0" applyProtection="0"/>
    <xf numFmtId="0" fontId="31" fillId="10" borderId="6" applyNumberFormat="0" applyAlignment="0" applyProtection="0"/>
    <xf numFmtId="0" fontId="31" fillId="10" borderId="6" applyNumberFormat="0" applyAlignment="0" applyProtection="0"/>
    <xf numFmtId="0" fontId="31" fillId="10" borderId="6" applyNumberFormat="0" applyAlignment="0" applyProtection="0"/>
    <xf numFmtId="0" fontId="31" fillId="10" borderId="6" applyNumberFormat="0" applyAlignment="0" applyProtection="0"/>
    <xf numFmtId="0" fontId="31" fillId="10" borderId="6" applyNumberFormat="0" applyAlignment="0" applyProtection="0"/>
    <xf numFmtId="0" fontId="31" fillId="10" borderId="6" applyNumberFormat="0" applyAlignment="0" applyProtection="0"/>
    <xf numFmtId="0" fontId="31" fillId="10" borderId="6" applyNumberFormat="0" applyAlignment="0" applyProtection="0"/>
    <xf numFmtId="0" fontId="31" fillId="10" borderId="6" applyNumberFormat="0" applyAlignment="0" applyProtection="0"/>
    <xf numFmtId="0" fontId="31" fillId="10" borderId="6" applyNumberFormat="0" applyAlignment="0" applyProtection="0"/>
    <xf numFmtId="0" fontId="30" fillId="3" borderId="5" applyNumberFormat="0" applyAlignment="0" applyProtection="0"/>
    <xf numFmtId="0" fontId="30" fillId="3" borderId="5" applyNumberFormat="0" applyAlignment="0" applyProtection="0"/>
    <xf numFmtId="0" fontId="30" fillId="3" borderId="5" applyNumberFormat="0" applyAlignment="0" applyProtection="0"/>
    <xf numFmtId="0" fontId="30" fillId="3" borderId="5" applyNumberFormat="0" applyAlignment="0" applyProtection="0"/>
    <xf numFmtId="0" fontId="30" fillId="3" borderId="5" applyNumberFormat="0" applyAlignment="0" applyProtection="0"/>
    <xf numFmtId="0" fontId="30" fillId="3" borderId="5" applyNumberFormat="0" applyAlignment="0" applyProtection="0"/>
    <xf numFmtId="0" fontId="30" fillId="3" borderId="5" applyNumberFormat="0" applyAlignment="0" applyProtection="0"/>
    <xf numFmtId="0" fontId="30" fillId="3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392" applyNumberFormat="1" applyFont="1" applyFill="1" applyBorder="1" applyAlignment="1" applyProtection="1">
      <alignment vertical="center"/>
      <protection/>
    </xf>
    <xf numFmtId="0" fontId="1" fillId="0" borderId="0" xfId="392" applyNumberFormat="1" applyFont="1" applyFill="1" applyBorder="1" applyAlignment="1" applyProtection="1">
      <alignment horizontal="right" vertical="center"/>
      <protection/>
    </xf>
    <xf numFmtId="0" fontId="4" fillId="0" borderId="13" xfId="392" applyNumberFormat="1" applyFont="1" applyFill="1" applyBorder="1" applyAlignment="1" applyProtection="1">
      <alignment horizontal="center" vertical="center"/>
      <protection/>
    </xf>
    <xf numFmtId="0" fontId="4" fillId="0" borderId="14" xfId="392" applyNumberFormat="1" applyFont="1" applyFill="1" applyBorder="1" applyAlignment="1" applyProtection="1">
      <alignment horizontal="center" vertical="center"/>
      <protection/>
    </xf>
    <xf numFmtId="0" fontId="4" fillId="0" borderId="15" xfId="392" applyNumberFormat="1" applyFont="1" applyFill="1" applyBorder="1" applyAlignment="1" applyProtection="1">
      <alignment horizontal="center" vertical="center"/>
      <protection/>
    </xf>
    <xf numFmtId="0" fontId="4" fillId="0" borderId="16" xfId="392" applyNumberFormat="1" applyFont="1" applyFill="1" applyBorder="1" applyAlignment="1" applyProtection="1">
      <alignment horizontal="center" vertical="center"/>
      <protection/>
    </xf>
    <xf numFmtId="0" fontId="5" fillId="0" borderId="17" xfId="392" applyNumberFormat="1" applyFont="1" applyFill="1" applyBorder="1" applyAlignment="1" applyProtection="1">
      <alignment horizontal="center" vertical="center"/>
      <protection/>
    </xf>
    <xf numFmtId="0" fontId="4" fillId="0" borderId="18" xfId="392" applyNumberFormat="1" applyFont="1" applyFill="1" applyBorder="1" applyAlignment="1" applyProtection="1">
      <alignment horizontal="left" vertical="center"/>
      <protection/>
    </xf>
    <xf numFmtId="0" fontId="4" fillId="0" borderId="19" xfId="392" applyNumberFormat="1" applyFont="1" applyFill="1" applyBorder="1" applyAlignment="1" applyProtection="1">
      <alignment horizontal="right" vertical="center"/>
      <protection/>
    </xf>
    <xf numFmtId="0" fontId="1" fillId="0" borderId="16" xfId="0" applyFont="1" applyFill="1" applyBorder="1" applyAlignment="1">
      <alignment/>
    </xf>
    <xf numFmtId="0" fontId="4" fillId="0" borderId="20" xfId="193" applyNumberFormat="1" applyFont="1" applyFill="1" applyBorder="1" applyAlignment="1" applyProtection="1">
      <alignment vertical="center"/>
      <protection/>
    </xf>
    <xf numFmtId="3" fontId="4" fillId="0" borderId="16" xfId="392" applyNumberFormat="1" applyFont="1" applyFill="1" applyBorder="1" applyAlignment="1" applyProtection="1">
      <alignment horizontal="right" vertical="center"/>
      <protection/>
    </xf>
    <xf numFmtId="0" fontId="0" fillId="0" borderId="20" xfId="193" applyNumberFormat="1" applyFont="1" applyFill="1" applyBorder="1" applyAlignment="1" applyProtection="1">
      <alignment vertical="center"/>
      <protection/>
    </xf>
    <xf numFmtId="3" fontId="0" fillId="0" borderId="16" xfId="392" applyNumberFormat="1" applyFont="1" applyFill="1" applyBorder="1" applyAlignment="1" applyProtection="1">
      <alignment horizontal="right" vertical="center"/>
      <protection/>
    </xf>
    <xf numFmtId="3" fontId="0" fillId="0" borderId="16" xfId="392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4" fillId="0" borderId="21" xfId="193" applyNumberFormat="1" applyFont="1" applyFill="1" applyBorder="1" applyAlignment="1" applyProtection="1">
      <alignment horizontal="center" vertical="center"/>
      <protection/>
    </xf>
    <xf numFmtId="3" fontId="4" fillId="0" borderId="22" xfId="392" applyNumberFormat="1" applyFont="1" applyFill="1" applyBorder="1" applyAlignment="1" applyProtection="1">
      <alignment horizontal="right" vertical="center"/>
      <protection/>
    </xf>
    <xf numFmtId="0" fontId="0" fillId="0" borderId="0" xfId="392" applyNumberFormat="1" applyFont="1" applyFill="1" applyBorder="1" applyAlignment="1" applyProtection="1">
      <alignment horizontal="right" vertical="center"/>
      <protection/>
    </xf>
    <xf numFmtId="0" fontId="4" fillId="0" borderId="23" xfId="392" applyNumberFormat="1" applyFont="1" applyFill="1" applyBorder="1" applyAlignment="1" applyProtection="1">
      <alignment horizontal="center" vertical="center"/>
      <protection/>
    </xf>
    <xf numFmtId="0" fontId="5" fillId="0" borderId="24" xfId="392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>
      <alignment/>
    </xf>
    <xf numFmtId="3" fontId="4" fillId="0" borderId="25" xfId="392" applyNumberFormat="1" applyFont="1" applyFill="1" applyBorder="1" applyAlignment="1" applyProtection="1">
      <alignment horizontal="right" vertical="center"/>
      <protection/>
    </xf>
    <xf numFmtId="0" fontId="1" fillId="0" borderId="25" xfId="0" applyFont="1" applyFill="1" applyBorder="1" applyAlignment="1">
      <alignment horizontal="center" vertical="center"/>
    </xf>
    <xf numFmtId="3" fontId="4" fillId="0" borderId="26" xfId="392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8" fontId="0" fillId="0" borderId="14" xfId="89" applyNumberFormat="1" applyFont="1" applyFill="1" applyBorder="1" applyAlignment="1">
      <alignment horizontal="center" vertical="center" wrapText="1"/>
      <protection/>
    </xf>
    <xf numFmtId="179" fontId="0" fillId="0" borderId="23" xfId="89" applyNumberFormat="1" applyFont="1" applyFill="1" applyBorder="1" applyAlignment="1">
      <alignment horizontal="center" vertical="center" wrapText="1"/>
      <protection/>
    </xf>
    <xf numFmtId="0" fontId="0" fillId="0" borderId="28" xfId="0" applyFont="1" applyBorder="1" applyAlignment="1">
      <alignment vertical="center"/>
    </xf>
    <xf numFmtId="180" fontId="6" fillId="0" borderId="16" xfId="0" applyNumberFormat="1" applyFont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180" fontId="7" fillId="0" borderId="22" xfId="0" applyNumberFormat="1" applyFont="1" applyBorder="1" applyAlignment="1">
      <alignment horizontal="right" vertical="center"/>
    </xf>
    <xf numFmtId="180" fontId="7" fillId="0" borderId="2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6" fillId="0" borderId="30" xfId="0" applyNumberFormat="1" applyFont="1" applyBorder="1" applyAlignment="1">
      <alignment vertical="center"/>
    </xf>
    <xf numFmtId="180" fontId="7" fillId="0" borderId="31" xfId="0" applyNumberFormat="1" applyFont="1" applyBorder="1" applyAlignment="1">
      <alignment vertical="center"/>
    </xf>
    <xf numFmtId="180" fontId="7" fillId="0" borderId="26" xfId="0" applyNumberFormat="1" applyFont="1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28" xfId="98" applyFont="1" applyFill="1" applyBorder="1" applyAlignment="1" applyProtection="1">
      <alignment horizontal="center" vertical="center"/>
      <protection locked="0"/>
    </xf>
    <xf numFmtId="178" fontId="4" fillId="0" borderId="16" xfId="155" applyNumberFormat="1" applyFont="1" applyFill="1" applyBorder="1" applyAlignment="1">
      <alignment horizontal="right" vertical="center"/>
      <protection/>
    </xf>
    <xf numFmtId="179" fontId="4" fillId="0" borderId="25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left" vertical="center" wrapText="1"/>
    </xf>
    <xf numFmtId="178" fontId="10" fillId="0" borderId="16" xfId="155" applyNumberFormat="1" applyFont="1" applyFill="1" applyBorder="1" applyAlignment="1">
      <alignment horizontal="right" vertical="center"/>
      <protection/>
    </xf>
    <xf numFmtId="179" fontId="0" fillId="0" borderId="25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 wrapText="1"/>
    </xf>
    <xf numFmtId="178" fontId="10" fillId="0" borderId="17" xfId="155" applyNumberFormat="1" applyFont="1" applyFill="1" applyBorder="1" applyAlignment="1">
      <alignment horizontal="right" vertical="center"/>
      <protection/>
    </xf>
    <xf numFmtId="178" fontId="0" fillId="0" borderId="17" xfId="0" applyNumberFormat="1" applyFont="1" applyFill="1" applyBorder="1" applyAlignment="1">
      <alignment horizontal="right" vertical="center"/>
    </xf>
    <xf numFmtId="179" fontId="0" fillId="0" borderId="24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left" vertical="center" wrapText="1"/>
    </xf>
    <xf numFmtId="178" fontId="10" fillId="0" borderId="22" xfId="155" applyNumberFormat="1" applyFont="1" applyFill="1" applyBorder="1" applyAlignment="1">
      <alignment horizontal="right" vertical="center"/>
      <protection/>
    </xf>
    <xf numFmtId="178" fontId="0" fillId="0" borderId="22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 wrapText="1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2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 wrapText="1"/>
    </xf>
    <xf numFmtId="179" fontId="4" fillId="0" borderId="25" xfId="89" applyNumberFormat="1" applyFont="1" applyFill="1" applyBorder="1" applyAlignment="1">
      <alignment horizontal="right" vertical="center" wrapText="1"/>
      <protection/>
    </xf>
    <xf numFmtId="0" fontId="0" fillId="0" borderId="28" xfId="98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/>
    </xf>
    <xf numFmtId="0" fontId="0" fillId="0" borderId="28" xfId="98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179" fontId="4" fillId="0" borderId="26" xfId="89" applyNumberFormat="1" applyFont="1" applyFill="1" applyBorder="1" applyAlignment="1">
      <alignment horizontal="right" vertical="center" wrapText="1"/>
      <protection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0" fillId="0" borderId="28" xfId="519" applyNumberFormat="1" applyFont="1" applyFill="1" applyBorder="1" applyAlignment="1" applyProtection="1">
      <alignment horizontal="left" vertical="center"/>
      <protection/>
    </xf>
    <xf numFmtId="178" fontId="0" fillId="0" borderId="16" xfId="519" applyNumberFormat="1" applyFont="1" applyFill="1" applyBorder="1" applyAlignment="1" applyProtection="1">
      <alignment horizontal="right" vertical="center"/>
      <protection/>
    </xf>
    <xf numFmtId="178" fontId="0" fillId="0" borderId="36" xfId="519" applyNumberFormat="1" applyFont="1" applyFill="1" applyBorder="1" applyAlignment="1" applyProtection="1">
      <alignment horizontal="right" vertical="center"/>
      <protection/>
    </xf>
    <xf numFmtId="179" fontId="0" fillId="0" borderId="25" xfId="519" applyNumberFormat="1" applyFont="1" applyFill="1" applyBorder="1" applyAlignment="1" applyProtection="1">
      <alignment vertical="center" wrapText="1"/>
      <protection/>
    </xf>
    <xf numFmtId="49" fontId="0" fillId="0" borderId="28" xfId="519" applyNumberFormat="1" applyFont="1" applyFill="1" applyBorder="1" applyAlignment="1" applyProtection="1">
      <alignment vertical="center"/>
      <protection/>
    </xf>
    <xf numFmtId="178" fontId="0" fillId="0" borderId="16" xfId="519" applyNumberFormat="1" applyFont="1" applyFill="1" applyBorder="1" applyAlignment="1" applyProtection="1">
      <alignment horizontal="right" vertical="center" wrapText="1"/>
      <protection/>
    </xf>
    <xf numFmtId="49" fontId="0" fillId="0" borderId="33" xfId="519" applyNumberFormat="1" applyFont="1" applyFill="1" applyBorder="1" applyAlignment="1" applyProtection="1">
      <alignment horizontal="left" vertical="center"/>
      <protection/>
    </xf>
    <xf numFmtId="178" fontId="0" fillId="0" borderId="19" xfId="519" applyNumberFormat="1" applyFont="1" applyFill="1" applyBorder="1" applyAlignment="1" applyProtection="1">
      <alignment horizontal="right" vertical="center"/>
      <protection/>
    </xf>
    <xf numFmtId="49" fontId="14" fillId="0" borderId="29" xfId="519" applyNumberFormat="1" applyFont="1" applyFill="1" applyBorder="1" applyAlignment="1" applyProtection="1">
      <alignment horizontal="center" vertical="center"/>
      <protection/>
    </xf>
    <xf numFmtId="178" fontId="14" fillId="0" borderId="22" xfId="519" applyNumberFormat="1" applyFont="1" applyFill="1" applyBorder="1" applyAlignment="1" applyProtection="1">
      <alignment horizontal="right" vertical="center"/>
      <protection/>
    </xf>
    <xf numFmtId="178" fontId="4" fillId="0" borderId="31" xfId="519" applyNumberFormat="1" applyFont="1" applyFill="1" applyBorder="1" applyAlignment="1" applyProtection="1">
      <alignment horizontal="right" vertical="center"/>
      <protection/>
    </xf>
    <xf numFmtId="179" fontId="4" fillId="0" borderId="26" xfId="519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78" fontId="0" fillId="0" borderId="25" xfId="519" applyNumberFormat="1" applyFont="1" applyFill="1" applyBorder="1" applyAlignment="1" applyProtection="1">
      <alignment horizontal="right" vertical="center"/>
      <protection/>
    </xf>
    <xf numFmtId="178" fontId="14" fillId="0" borderId="26" xfId="519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8" fontId="0" fillId="0" borderId="35" xfId="89" applyNumberFormat="1" applyFont="1" applyFill="1" applyBorder="1" applyAlignment="1">
      <alignment horizontal="center" vertical="center" wrapText="1"/>
      <protection/>
    </xf>
    <xf numFmtId="0" fontId="0" fillId="0" borderId="28" xfId="0" applyNumberFormat="1" applyFill="1" applyBorder="1" applyAlignment="1">
      <alignment horizontal="center" vertical="center"/>
    </xf>
    <xf numFmtId="0" fontId="1" fillId="0" borderId="16" xfId="98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>
      <alignment horizontal="right" vertical="center"/>
    </xf>
    <xf numFmtId="179" fontId="0" fillId="0" borderId="25" xfId="89" applyNumberFormat="1" applyFont="1" applyFill="1" applyBorder="1" applyAlignment="1">
      <alignment horizontal="right" vertical="center" wrapText="1"/>
      <protection/>
    </xf>
    <xf numFmtId="178" fontId="0" fillId="0" borderId="16" xfId="89" applyNumberFormat="1" applyFont="1" applyFill="1" applyBorder="1" applyAlignment="1">
      <alignment vertical="center" wrapText="1"/>
      <protection/>
    </xf>
    <xf numFmtId="0" fontId="1" fillId="0" borderId="16" xfId="546" applyFont="1" applyFill="1" applyBorder="1" applyAlignment="1">
      <alignment horizontal="left" vertical="center" wrapText="1"/>
      <protection/>
    </xf>
    <xf numFmtId="0" fontId="5" fillId="0" borderId="16" xfId="98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6" xfId="98" applyFont="1" applyFill="1" applyBorder="1" applyAlignment="1" applyProtection="1">
      <alignment horizontal="left" vertical="center"/>
      <protection locked="0"/>
    </xf>
    <xf numFmtId="0" fontId="0" fillId="0" borderId="37" xfId="98" applyFont="1" applyFill="1" applyBorder="1" applyAlignment="1" applyProtection="1">
      <alignment horizontal="left" vertical="center"/>
      <protection locked="0"/>
    </xf>
    <xf numFmtId="0" fontId="0" fillId="0" borderId="16" xfId="89" applyFont="1" applyFill="1" applyBorder="1" applyAlignment="1">
      <alignment horizontal="left" vertical="center"/>
      <protection/>
    </xf>
    <xf numFmtId="0" fontId="0" fillId="0" borderId="29" xfId="0" applyFill="1" applyBorder="1" applyAlignment="1">
      <alignment horizontal="center"/>
    </xf>
    <xf numFmtId="0" fontId="5" fillId="0" borderId="22" xfId="98" applyFont="1" applyFill="1" applyBorder="1" applyAlignment="1" applyProtection="1">
      <alignment horizontal="center" vertical="center"/>
      <protection locked="0"/>
    </xf>
    <xf numFmtId="0" fontId="1" fillId="0" borderId="3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2" fillId="0" borderId="0" xfId="519" applyNumberFormat="1" applyFont="1" applyFill="1" applyAlignment="1">
      <alignment horizontal="right" vertical="center"/>
      <protection/>
    </xf>
    <xf numFmtId="31" fontId="0" fillId="0" borderId="0" xfId="519" applyNumberFormat="1" applyFont="1" applyFill="1" applyAlignment="1" applyProtection="1">
      <alignment horizontal="left" vertical="center"/>
      <protection/>
    </xf>
    <xf numFmtId="0" fontId="1" fillId="0" borderId="0" xfId="386" applyFont="1" applyFill="1" applyBorder="1" applyAlignment="1">
      <alignment horizontal="right" vertical="center" wrapText="1"/>
      <protection/>
    </xf>
    <xf numFmtId="2" fontId="0" fillId="0" borderId="16" xfId="519" applyNumberFormat="1" applyFont="1" applyFill="1" applyBorder="1" applyAlignment="1" applyProtection="1">
      <alignment horizontal="center" vertical="center" wrapText="1"/>
      <protection/>
    </xf>
    <xf numFmtId="0" fontId="0" fillId="0" borderId="16" xfId="386" applyFont="1" applyFill="1" applyBorder="1" applyAlignment="1">
      <alignment horizontal="right" vertical="center" wrapText="1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/>
    </xf>
    <xf numFmtId="0" fontId="15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0" fontId="4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2" fontId="8" fillId="0" borderId="0" xfId="519" applyNumberFormat="1" applyFont="1" applyFill="1" applyAlignment="1" applyProtection="1">
      <alignment horizontal="center" vertical="center"/>
      <protection/>
    </xf>
    <xf numFmtId="2" fontId="2" fillId="0" borderId="0" xfId="519" applyNumberFormat="1" applyFont="1" applyFill="1" applyAlignment="1" applyProtection="1">
      <alignment horizontal="center" vertical="center"/>
      <protection/>
    </xf>
    <xf numFmtId="31" fontId="0" fillId="0" borderId="0" xfId="519" applyNumberFormat="1" applyFont="1" applyFill="1" applyAlignment="1" applyProtection="1">
      <alignment horizontal="left"/>
      <protection/>
    </xf>
    <xf numFmtId="0" fontId="16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>
      <alignment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78" fontId="0" fillId="0" borderId="16" xfId="0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179" fontId="0" fillId="0" borderId="25" xfId="0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178" fontId="4" fillId="0" borderId="22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178" fontId="0" fillId="0" borderId="16" xfId="0" applyNumberFormat="1" applyFill="1" applyBorder="1" applyAlignment="1">
      <alignment horizontal="right" vertical="center"/>
    </xf>
    <xf numFmtId="178" fontId="0" fillId="0" borderId="36" xfId="0" applyNumberFormat="1" applyFill="1" applyBorder="1" applyAlignment="1">
      <alignment horizontal="right" vertical="center"/>
    </xf>
    <xf numFmtId="178" fontId="0" fillId="0" borderId="25" xfId="0" applyNumberFormat="1" applyFill="1" applyBorder="1" applyAlignment="1">
      <alignment horizontal="right" vertical="center"/>
    </xf>
    <xf numFmtId="178" fontId="0" fillId="0" borderId="36" xfId="0" applyNumberFormat="1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38" xfId="0" applyNumberForma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178" fontId="4" fillId="0" borderId="2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4" xfId="89" applyFont="1" applyFill="1" applyBorder="1" applyAlignment="1">
      <alignment horizontal="center" vertical="center" wrapText="1"/>
      <protection/>
    </xf>
    <xf numFmtId="0" fontId="0" fillId="0" borderId="23" xfId="89" applyFont="1" applyFill="1" applyBorder="1" applyAlignment="1">
      <alignment horizontal="center" vertical="center" wrapText="1"/>
      <protection/>
    </xf>
    <xf numFmtId="179" fontId="0" fillId="0" borderId="0" xfId="89" applyNumberFormat="1" applyFont="1" applyFill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178" fontId="0" fillId="0" borderId="16" xfId="89" applyNumberFormat="1" applyFont="1" applyFill="1" applyBorder="1" applyAlignment="1">
      <alignment horizontal="center" vertical="center"/>
      <protection/>
    </xf>
    <xf numFmtId="0" fontId="18" fillId="0" borderId="16" xfId="0" applyFont="1" applyFill="1" applyBorder="1" applyAlignment="1">
      <alignment horizontal="left" vertical="center"/>
    </xf>
    <xf numFmtId="0" fontId="18" fillId="0" borderId="16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 wrapText="1"/>
    </xf>
    <xf numFmtId="179" fontId="18" fillId="0" borderId="25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 wrapText="1"/>
    </xf>
    <xf numFmtId="0" fontId="10" fillId="0" borderId="16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 wrapText="1"/>
    </xf>
    <xf numFmtId="179" fontId="0" fillId="0" borderId="0" xfId="0" applyNumberFormat="1" applyFont="1" applyFill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178" fontId="4" fillId="0" borderId="22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horizontal="right" vertical="center" wrapText="1"/>
    </xf>
    <xf numFmtId="179" fontId="18" fillId="0" borderId="26" xfId="0" applyNumberFormat="1" applyFont="1" applyFill="1" applyBorder="1" applyAlignment="1">
      <alignment horizontal="right" vertical="center"/>
    </xf>
    <xf numFmtId="178" fontId="2" fillId="0" borderId="0" xfId="89" applyNumberFormat="1" applyFont="1" applyFill="1" applyAlignment="1">
      <alignment horizontal="center" vertical="center"/>
      <protection/>
    </xf>
    <xf numFmtId="178" fontId="19" fillId="0" borderId="0" xfId="89" applyNumberFormat="1" applyFont="1" applyFill="1" applyAlignment="1">
      <alignment horizontal="left"/>
      <protection/>
    </xf>
    <xf numFmtId="178" fontId="3" fillId="0" borderId="0" xfId="89" applyNumberFormat="1" applyFont="1" applyFill="1" applyAlignment="1">
      <alignment/>
      <protection/>
    </xf>
    <xf numFmtId="178" fontId="3" fillId="0" borderId="0" xfId="89" applyNumberFormat="1" applyFont="1" applyFill="1" applyAlignment="1">
      <alignment horizontal="centerContinuous"/>
      <protection/>
    </xf>
    <xf numFmtId="0" fontId="1" fillId="0" borderId="0" xfId="0" applyFont="1" applyFill="1" applyBorder="1" applyAlignment="1">
      <alignment horizontal="right" vertical="center"/>
    </xf>
    <xf numFmtId="178" fontId="1" fillId="0" borderId="27" xfId="89" applyNumberFormat="1" applyFont="1" applyFill="1" applyBorder="1" applyAlignment="1">
      <alignment horizontal="center" vertical="center"/>
      <protection/>
    </xf>
    <xf numFmtId="0" fontId="1" fillId="0" borderId="14" xfId="89" applyFont="1" applyFill="1" applyBorder="1" applyAlignment="1">
      <alignment horizontal="center" vertical="center" wrapText="1"/>
      <protection/>
    </xf>
    <xf numFmtId="0" fontId="1" fillId="0" borderId="23" xfId="89" applyFont="1" applyFill="1" applyBorder="1" applyAlignment="1">
      <alignment horizontal="center" vertical="center" wrapText="1"/>
      <protection/>
    </xf>
    <xf numFmtId="178" fontId="5" fillId="0" borderId="28" xfId="89" applyNumberFormat="1" applyFont="1" applyFill="1" applyBorder="1" applyAlignment="1">
      <alignment horizontal="center" vertical="center"/>
      <protection/>
    </xf>
    <xf numFmtId="178" fontId="5" fillId="0" borderId="16" xfId="15" applyNumberFormat="1" applyFont="1" applyFill="1" applyBorder="1" applyAlignment="1">
      <alignment horizontal="right" vertical="center"/>
    </xf>
    <xf numFmtId="179" fontId="5" fillId="0" borderId="25" xfId="15" applyNumberFormat="1" applyFont="1" applyFill="1" applyBorder="1" applyAlignment="1">
      <alignment horizontal="right" vertical="center"/>
    </xf>
    <xf numFmtId="178" fontId="5" fillId="0" borderId="28" xfId="89" applyNumberFormat="1" applyFont="1" applyFill="1" applyBorder="1" applyAlignment="1">
      <alignment horizontal="left" vertical="center"/>
      <protection/>
    </xf>
    <xf numFmtId="178" fontId="1" fillId="0" borderId="28" xfId="89" applyNumberFormat="1" applyFont="1" applyFill="1" applyBorder="1" applyAlignment="1">
      <alignment horizontal="left" vertical="center"/>
      <protection/>
    </xf>
    <xf numFmtId="178" fontId="1" fillId="0" borderId="16" xfId="155" applyNumberFormat="1" applyFont="1" applyFill="1" applyBorder="1" applyAlignment="1">
      <alignment horizontal="right" vertical="center"/>
      <protection/>
    </xf>
    <xf numFmtId="178" fontId="1" fillId="0" borderId="16" xfId="15" applyNumberFormat="1" applyFont="1" applyFill="1" applyBorder="1" applyAlignment="1">
      <alignment horizontal="right" vertical="center"/>
    </xf>
    <xf numFmtId="179" fontId="1" fillId="0" borderId="25" xfId="15" applyNumberFormat="1" applyFont="1" applyFill="1" applyBorder="1" applyAlignment="1">
      <alignment horizontal="right" vertical="center"/>
    </xf>
    <xf numFmtId="178" fontId="5" fillId="0" borderId="16" xfId="155" applyNumberFormat="1" applyFont="1" applyFill="1" applyBorder="1" applyAlignment="1">
      <alignment horizontal="right" vertical="center"/>
      <protection/>
    </xf>
    <xf numFmtId="178" fontId="1" fillId="0" borderId="19" xfId="15" applyNumberFormat="1" applyFont="1" applyFill="1" applyBorder="1" applyAlignment="1">
      <alignment horizontal="right" vertical="center"/>
    </xf>
    <xf numFmtId="178" fontId="5" fillId="0" borderId="29" xfId="89" applyNumberFormat="1" applyFont="1" applyFill="1" applyBorder="1" applyAlignment="1">
      <alignment horizontal="center" vertical="center"/>
      <protection/>
    </xf>
    <xf numFmtId="178" fontId="5" fillId="0" borderId="22" xfId="155" applyNumberFormat="1" applyFont="1" applyFill="1" applyBorder="1" applyAlignment="1">
      <alignment horizontal="right" vertical="center"/>
      <protection/>
    </xf>
    <xf numFmtId="178" fontId="5" fillId="0" borderId="22" xfId="15" applyNumberFormat="1" applyFont="1" applyFill="1" applyBorder="1" applyAlignment="1">
      <alignment horizontal="right" vertical="center"/>
    </xf>
    <xf numFmtId="179" fontId="5" fillId="0" borderId="26" xfId="15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lef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9" xfId="0" applyNumberFormat="1" applyFont="1" applyFill="1" applyBorder="1" applyAlignment="1" applyProtection="1">
      <alignment horizontal="lef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155" applyFill="1" applyBorder="1" applyAlignment="1">
      <alignment vertical="center"/>
      <protection/>
    </xf>
    <xf numFmtId="0" fontId="3" fillId="0" borderId="0" xfId="155" applyFont="1" applyFill="1" applyBorder="1" applyAlignment="1">
      <alignment vertical="center"/>
      <protection/>
    </xf>
    <xf numFmtId="0" fontId="3" fillId="0" borderId="0" xfId="155" applyFont="1" applyFill="1" applyBorder="1" applyAlignment="1">
      <alignment horizontal="center" vertical="center"/>
      <protection/>
    </xf>
    <xf numFmtId="0" fontId="3" fillId="0" borderId="0" xfId="155" applyFont="1" applyFill="1" applyBorder="1" applyAlignment="1">
      <alignment horizontal="center" vertical="center" wrapText="1"/>
      <protection/>
    </xf>
    <xf numFmtId="0" fontId="0" fillId="0" borderId="0" xfId="155" applyFill="1" applyAlignment="1">
      <alignment vertical="center"/>
      <protection/>
    </xf>
    <xf numFmtId="0" fontId="0" fillId="0" borderId="0" xfId="155" applyFont="1" applyFill="1" applyBorder="1" applyAlignment="1">
      <alignment vertical="center"/>
      <protection/>
    </xf>
    <xf numFmtId="0" fontId="2" fillId="0" borderId="0" xfId="155" applyFont="1" applyFill="1" applyBorder="1" applyAlignment="1">
      <alignment horizontal="center" vertical="center"/>
      <protection/>
    </xf>
    <xf numFmtId="178" fontId="19" fillId="0" borderId="0" xfId="155" applyNumberFormat="1" applyFont="1" applyFill="1" applyAlignment="1">
      <alignment horizontal="left"/>
      <protection/>
    </xf>
    <xf numFmtId="0" fontId="3" fillId="0" borderId="0" xfId="155" applyFont="1" applyFill="1" applyBorder="1" applyAlignment="1">
      <alignment/>
      <protection/>
    </xf>
    <xf numFmtId="0" fontId="1" fillId="0" borderId="0" xfId="155" applyFont="1" applyFill="1" applyBorder="1" applyAlignment="1">
      <alignment horizontal="right" vertical="center"/>
      <protection/>
    </xf>
    <xf numFmtId="0" fontId="0" fillId="0" borderId="27" xfId="155" applyFont="1" applyFill="1" applyBorder="1" applyAlignment="1">
      <alignment horizontal="center" vertical="center" wrapText="1"/>
      <protection/>
    </xf>
    <xf numFmtId="0" fontId="0" fillId="0" borderId="14" xfId="155" applyFont="1" applyFill="1" applyBorder="1" applyAlignment="1">
      <alignment horizontal="center" vertical="center" wrapText="1"/>
      <protection/>
    </xf>
    <xf numFmtId="0" fontId="0" fillId="0" borderId="35" xfId="155" applyFont="1" applyFill="1" applyBorder="1" applyAlignment="1">
      <alignment horizontal="center" vertical="center"/>
      <protection/>
    </xf>
    <xf numFmtId="0" fontId="0" fillId="0" borderId="45" xfId="155" applyFont="1" applyFill="1" applyBorder="1" applyAlignment="1">
      <alignment horizontal="center" vertical="center"/>
      <protection/>
    </xf>
    <xf numFmtId="0" fontId="0" fillId="0" borderId="23" xfId="155" applyFont="1" applyFill="1" applyBorder="1" applyAlignment="1">
      <alignment horizontal="center" vertical="center" wrapText="1"/>
      <protection/>
    </xf>
    <xf numFmtId="0" fontId="0" fillId="0" borderId="28" xfId="155" applyFont="1" applyFill="1" applyBorder="1" applyAlignment="1">
      <alignment horizontal="center" vertical="center" wrapText="1"/>
      <protection/>
    </xf>
    <xf numFmtId="0" fontId="0" fillId="0" borderId="16" xfId="155" applyFont="1" applyFill="1" applyBorder="1" applyAlignment="1">
      <alignment horizontal="center" vertical="center" wrapText="1"/>
      <protection/>
    </xf>
    <xf numFmtId="0" fontId="0" fillId="0" borderId="16" xfId="155" applyFont="1" applyFill="1" applyBorder="1" applyAlignment="1">
      <alignment horizontal="center" vertical="center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25" xfId="155" applyFont="1" applyFill="1" applyBorder="1" applyAlignment="1">
      <alignment horizontal="center" vertical="center" wrapText="1"/>
      <protection/>
    </xf>
    <xf numFmtId="178" fontId="4" fillId="0" borderId="16" xfId="155" applyNumberFormat="1" applyFont="1" applyFill="1" applyBorder="1" applyAlignment="1">
      <alignment vertical="center"/>
      <protection/>
    </xf>
    <xf numFmtId="179" fontId="4" fillId="0" borderId="25" xfId="155" applyNumberFormat="1" applyFont="1" applyFill="1" applyBorder="1" applyAlignment="1">
      <alignment vertical="center"/>
      <protection/>
    </xf>
    <xf numFmtId="178" fontId="4" fillId="0" borderId="19" xfId="155" applyNumberFormat="1" applyFont="1" applyFill="1" applyBorder="1" applyAlignment="1">
      <alignment vertical="center"/>
      <protection/>
    </xf>
    <xf numFmtId="178" fontId="4" fillId="0" borderId="38" xfId="155" applyNumberFormat="1" applyFont="1" applyFill="1" applyBorder="1" applyAlignment="1">
      <alignment vertical="center"/>
      <protection/>
    </xf>
    <xf numFmtId="0" fontId="0" fillId="0" borderId="34" xfId="0" applyFill="1" applyBorder="1" applyAlignment="1">
      <alignment horizontal="left" vertical="center" wrapText="1"/>
    </xf>
    <xf numFmtId="178" fontId="0" fillId="0" borderId="17" xfId="0" applyNumberFormat="1" applyFont="1" applyFill="1" applyBorder="1" applyAlignment="1">
      <alignment vertical="center" wrapText="1"/>
    </xf>
    <xf numFmtId="178" fontId="0" fillId="0" borderId="46" xfId="0" applyNumberFormat="1" applyFont="1" applyFill="1" applyBorder="1" applyAlignment="1">
      <alignment vertical="center" wrapText="1"/>
    </xf>
    <xf numFmtId="179" fontId="4" fillId="0" borderId="24" xfId="155" applyNumberFormat="1" applyFont="1" applyFill="1" applyBorder="1" applyAlignment="1">
      <alignment vertical="center"/>
      <protection/>
    </xf>
    <xf numFmtId="178" fontId="0" fillId="0" borderId="22" xfId="0" applyNumberFormat="1" applyFont="1" applyFill="1" applyBorder="1" applyAlignment="1">
      <alignment vertical="center" wrapText="1"/>
    </xf>
    <xf numFmtId="178" fontId="0" fillId="0" borderId="31" xfId="0" applyNumberFormat="1" applyFont="1" applyFill="1" applyBorder="1" applyAlignment="1">
      <alignment vertical="center" wrapText="1"/>
    </xf>
    <xf numFmtId="178" fontId="4" fillId="0" borderId="31" xfId="155" applyNumberFormat="1" applyFont="1" applyFill="1" applyBorder="1" applyAlignment="1">
      <alignment vertical="center"/>
      <protection/>
    </xf>
    <xf numFmtId="179" fontId="4" fillId="0" borderId="26" xfId="155" applyNumberFormat="1" applyFont="1" applyFill="1" applyBorder="1" applyAlignment="1">
      <alignment vertical="center"/>
      <protection/>
    </xf>
    <xf numFmtId="0" fontId="20" fillId="0" borderId="0" xfId="0" applyFont="1" applyFill="1" applyAlignment="1">
      <alignment horizontal="justify" vertical="center"/>
    </xf>
    <xf numFmtId="0" fontId="3" fillId="0" borderId="0" xfId="89" applyFont="1" applyFill="1" applyAlignment="1">
      <alignment vertical="center"/>
      <protection/>
    </xf>
    <xf numFmtId="0" fontId="0" fillId="0" borderId="0" xfId="89" applyFill="1" applyAlignment="1">
      <alignment vertical="center"/>
      <protection/>
    </xf>
    <xf numFmtId="178" fontId="0" fillId="0" borderId="27" xfId="89" applyNumberFormat="1" applyFont="1" applyFill="1" applyBorder="1" applyAlignment="1">
      <alignment horizontal="center" vertical="center"/>
      <protection/>
    </xf>
    <xf numFmtId="178" fontId="0" fillId="0" borderId="14" xfId="89" applyNumberFormat="1" applyFont="1" applyFill="1" applyBorder="1" applyAlignment="1">
      <alignment horizontal="center" vertical="center"/>
      <protection/>
    </xf>
    <xf numFmtId="178" fontId="0" fillId="0" borderId="23" xfId="89" applyNumberFormat="1" applyFont="1" applyFill="1" applyBorder="1" applyAlignment="1">
      <alignment horizontal="center" vertical="center" wrapText="1"/>
      <protection/>
    </xf>
    <xf numFmtId="178" fontId="0" fillId="0" borderId="28" xfId="89" applyNumberFormat="1" applyFont="1" applyFill="1" applyBorder="1" applyAlignment="1">
      <alignment horizontal="center" vertical="center"/>
      <protection/>
    </xf>
    <xf numFmtId="178" fontId="0" fillId="0" borderId="16" xfId="89" applyNumberFormat="1" applyFont="1" applyFill="1" applyBorder="1" applyAlignment="1">
      <alignment horizontal="center" vertical="center" wrapText="1"/>
      <protection/>
    </xf>
    <xf numFmtId="178" fontId="3" fillId="0" borderId="16" xfId="89" applyNumberFormat="1" applyFont="1" applyFill="1" applyBorder="1" applyAlignment="1">
      <alignment horizontal="center" vertical="center" wrapText="1"/>
      <protection/>
    </xf>
    <xf numFmtId="178" fontId="0" fillId="0" borderId="25" xfId="89" applyNumberFormat="1" applyFont="1" applyFill="1" applyBorder="1" applyAlignment="1">
      <alignment horizontal="center" vertical="center" wrapText="1"/>
      <protection/>
    </xf>
    <xf numFmtId="0" fontId="4" fillId="0" borderId="28" xfId="0" applyFont="1" applyFill="1" applyBorder="1" applyAlignment="1">
      <alignment horizontal="left" vertical="center" wrapText="1"/>
    </xf>
    <xf numFmtId="179" fontId="4" fillId="0" borderId="16" xfId="0" applyNumberFormat="1" applyFont="1" applyFill="1" applyBorder="1" applyAlignment="1">
      <alignment horizontal="right" vertical="center" wrapText="1"/>
    </xf>
    <xf numFmtId="179" fontId="4" fillId="0" borderId="25" xfId="0" applyNumberFormat="1" applyFon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179" fontId="0" fillId="0" borderId="16" xfId="0" applyNumberFormat="1" applyFont="1" applyFill="1" applyBorder="1" applyAlignment="1">
      <alignment horizontal="right" vertical="center" wrapText="1"/>
    </xf>
    <xf numFmtId="179" fontId="0" fillId="0" borderId="25" xfId="0" applyNumberFormat="1" applyFont="1" applyFill="1" applyBorder="1" applyAlignment="1">
      <alignment horizontal="right" vertical="center" wrapText="1"/>
    </xf>
    <xf numFmtId="178" fontId="0" fillId="0" borderId="16" xfId="0" applyNumberFormat="1" applyFont="1" applyFill="1" applyBorder="1" applyAlignment="1">
      <alignment vertical="center" wrapText="1"/>
    </xf>
    <xf numFmtId="178" fontId="4" fillId="0" borderId="16" xfId="0" applyNumberFormat="1" applyFont="1" applyFill="1" applyBorder="1" applyAlignment="1">
      <alignment vertical="center" wrapText="1"/>
    </xf>
    <xf numFmtId="179" fontId="4" fillId="0" borderId="22" xfId="0" applyNumberFormat="1" applyFont="1" applyFill="1" applyBorder="1" applyAlignment="1">
      <alignment horizontal="right" vertical="center" wrapText="1"/>
    </xf>
    <xf numFmtId="179" fontId="4" fillId="0" borderId="26" xfId="0" applyNumberFormat="1" applyFont="1" applyFill="1" applyBorder="1" applyAlignment="1">
      <alignment horizontal="right" vertical="center" wrapText="1"/>
    </xf>
    <xf numFmtId="0" fontId="4" fillId="0" borderId="0" xfId="155" applyFont="1" applyFill="1" applyBorder="1" applyAlignment="1">
      <alignment vertical="center"/>
      <protection/>
    </xf>
    <xf numFmtId="0" fontId="4" fillId="0" borderId="0" xfId="155" applyFont="1" applyFill="1" applyAlignment="1">
      <alignment vertical="center"/>
      <protection/>
    </xf>
    <xf numFmtId="0" fontId="0" fillId="0" borderId="0" xfId="155" applyFont="1" applyFill="1" applyBorder="1" applyAlignment="1">
      <alignment horizontal="right" vertical="center"/>
      <protection/>
    </xf>
    <xf numFmtId="0" fontId="0" fillId="0" borderId="14" xfId="155" applyFont="1" applyFill="1" applyBorder="1" applyAlignment="1">
      <alignment horizontal="center" vertical="center"/>
      <protection/>
    </xf>
    <xf numFmtId="179" fontId="0" fillId="0" borderId="25" xfId="155" applyNumberFormat="1" applyFont="1" applyFill="1" applyBorder="1" applyAlignment="1">
      <alignment vertical="center"/>
      <protection/>
    </xf>
    <xf numFmtId="0" fontId="0" fillId="0" borderId="28" xfId="0" applyFont="1" applyFill="1" applyBorder="1" applyAlignment="1" applyProtection="1">
      <alignment horizontal="left" vertical="center"/>
      <protection locked="0"/>
    </xf>
    <xf numFmtId="178" fontId="0" fillId="0" borderId="16" xfId="155" applyNumberFormat="1" applyFont="1" applyFill="1" applyBorder="1" applyAlignment="1">
      <alignment vertical="center"/>
      <protection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179" fontId="0" fillId="0" borderId="26" xfId="155" applyNumberFormat="1" applyFont="1" applyFill="1" applyBorder="1" applyAlignment="1">
      <alignment vertical="center"/>
      <protection/>
    </xf>
    <xf numFmtId="0" fontId="6" fillId="0" borderId="0" xfId="155" applyFont="1" applyFill="1" applyBorder="1" applyAlignment="1">
      <alignment vertical="center"/>
      <protection/>
    </xf>
    <xf numFmtId="0" fontId="0" fillId="0" borderId="0" xfId="89" applyFont="1" applyFill="1" applyAlignment="1">
      <alignment vertical="center"/>
      <protection/>
    </xf>
    <xf numFmtId="0" fontId="0" fillId="0" borderId="0" xfId="89" applyFont="1" applyFill="1">
      <alignment/>
      <protection/>
    </xf>
    <xf numFmtId="178" fontId="14" fillId="0" borderId="0" xfId="89" applyNumberFormat="1" applyFont="1" applyFill="1" applyAlignment="1">
      <alignment horizontal="left"/>
      <protection/>
    </xf>
    <xf numFmtId="178" fontId="0" fillId="0" borderId="0" xfId="89" applyNumberFormat="1" applyFont="1" applyFill="1" applyAlignment="1">
      <alignment/>
      <protection/>
    </xf>
    <xf numFmtId="0" fontId="0" fillId="0" borderId="0" xfId="89" applyFont="1" applyFill="1" applyAlignment="1">
      <alignment/>
      <protection/>
    </xf>
    <xf numFmtId="178" fontId="0" fillId="0" borderId="0" xfId="89" applyNumberFormat="1" applyFont="1" applyFill="1" applyAlignment="1">
      <alignment horizontal="centerContinuous"/>
      <protection/>
    </xf>
    <xf numFmtId="178" fontId="0" fillId="0" borderId="0" xfId="89" applyNumberFormat="1" applyFont="1" applyFill="1" applyAlignment="1">
      <alignment horizontal="right"/>
      <protection/>
    </xf>
    <xf numFmtId="178" fontId="0" fillId="0" borderId="0" xfId="89" applyNumberFormat="1" applyFont="1" applyFill="1" applyAlignment="1">
      <alignment horizontal="right" vertical="center"/>
      <protection/>
    </xf>
    <xf numFmtId="0" fontId="0" fillId="0" borderId="16" xfId="98" applyFont="1" applyFill="1" applyBorder="1" applyAlignment="1" applyProtection="1">
      <alignment vertical="center"/>
      <protection locked="0"/>
    </xf>
    <xf numFmtId="178" fontId="0" fillId="0" borderId="16" xfId="18" applyNumberFormat="1" applyFont="1" applyFill="1" applyBorder="1" applyAlignment="1">
      <alignment horizontal="right" vertical="center"/>
    </xf>
    <xf numFmtId="179" fontId="0" fillId="0" borderId="16" xfId="89" applyNumberFormat="1" applyFont="1" applyFill="1" applyBorder="1" applyAlignment="1">
      <alignment horizontal="right" vertical="center"/>
      <protection/>
    </xf>
    <xf numFmtId="179" fontId="0" fillId="0" borderId="25" xfId="89" applyNumberFormat="1" applyFont="1" applyFill="1" applyBorder="1" applyAlignment="1">
      <alignment horizontal="right" vertical="center"/>
      <protection/>
    </xf>
    <xf numFmtId="0" fontId="4" fillId="0" borderId="16" xfId="98" applyFont="1" applyFill="1" applyBorder="1" applyAlignment="1" applyProtection="1">
      <alignment horizontal="center" vertical="center"/>
      <protection locked="0"/>
    </xf>
    <xf numFmtId="178" fontId="4" fillId="0" borderId="16" xfId="18" applyNumberFormat="1" applyFont="1" applyFill="1" applyBorder="1" applyAlignment="1">
      <alignment horizontal="right" vertical="center"/>
    </xf>
    <xf numFmtId="179" fontId="4" fillId="0" borderId="16" xfId="89" applyNumberFormat="1" applyFont="1" applyFill="1" applyBorder="1" applyAlignment="1">
      <alignment horizontal="right" vertical="center"/>
      <protection/>
    </xf>
    <xf numFmtId="179" fontId="4" fillId="0" borderId="25" xfId="89" applyNumberFormat="1" applyFont="1" applyFill="1" applyBorder="1" applyAlignment="1">
      <alignment horizontal="right" vertical="center"/>
      <protection/>
    </xf>
    <xf numFmtId="0" fontId="0" fillId="0" borderId="28" xfId="89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left" vertical="center"/>
    </xf>
    <xf numFmtId="178" fontId="0" fillId="0" borderId="19" xfId="18" applyNumberFormat="1" applyFont="1" applyFill="1" applyBorder="1" applyAlignment="1">
      <alignment horizontal="right" vertical="center"/>
    </xf>
    <xf numFmtId="179" fontId="0" fillId="0" borderId="47" xfId="89" applyNumberFormat="1" applyFont="1" applyFill="1" applyBorder="1" applyAlignment="1">
      <alignment horizontal="right" vertical="center"/>
      <protection/>
    </xf>
    <xf numFmtId="179" fontId="0" fillId="0" borderId="24" xfId="89" applyNumberFormat="1" applyFont="1" applyFill="1" applyBorder="1" applyAlignment="1">
      <alignment horizontal="right" vertical="center"/>
      <protection/>
    </xf>
    <xf numFmtId="0" fontId="0" fillId="0" borderId="29" xfId="89" applyFont="1" applyFill="1" applyBorder="1" applyAlignment="1">
      <alignment horizontal="center" vertical="center"/>
      <protection/>
    </xf>
    <xf numFmtId="0" fontId="4" fillId="0" borderId="22" xfId="98" applyFont="1" applyFill="1" applyBorder="1" applyAlignment="1" applyProtection="1">
      <alignment horizontal="center" vertical="center"/>
      <protection locked="0"/>
    </xf>
    <xf numFmtId="178" fontId="4" fillId="0" borderId="22" xfId="18" applyNumberFormat="1" applyFont="1" applyFill="1" applyBorder="1" applyAlignment="1">
      <alignment horizontal="right" vertical="center"/>
    </xf>
    <xf numFmtId="179" fontId="4" fillId="0" borderId="22" xfId="89" applyNumberFormat="1" applyFont="1" applyFill="1" applyBorder="1" applyAlignment="1">
      <alignment horizontal="right" vertical="center"/>
      <protection/>
    </xf>
    <xf numFmtId="179" fontId="4" fillId="0" borderId="26" xfId="89" applyNumberFormat="1" applyFont="1" applyFill="1" applyBorder="1" applyAlignment="1">
      <alignment horizontal="right" vertical="center"/>
      <protection/>
    </xf>
    <xf numFmtId="0" fontId="0" fillId="0" borderId="0" xfId="98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/>
    </xf>
    <xf numFmtId="178" fontId="0" fillId="0" borderId="0" xfId="0" applyNumberFormat="1" applyFill="1" applyAlignment="1">
      <alignment horizontal="right"/>
    </xf>
    <xf numFmtId="179" fontId="0" fillId="0" borderId="0" xfId="0" applyNumberFormat="1" applyFill="1" applyAlignment="1">
      <alignment/>
    </xf>
    <xf numFmtId="0" fontId="21" fillId="0" borderId="0" xfId="0" applyFont="1" applyFill="1" applyBorder="1" applyAlignment="1">
      <alignment horizontal="left"/>
    </xf>
    <xf numFmtId="178" fontId="21" fillId="0" borderId="0" xfId="0" applyNumberFormat="1" applyFont="1" applyFill="1" applyBorder="1" applyAlignment="1">
      <alignment horizontal="right"/>
    </xf>
    <xf numFmtId="0" fontId="0" fillId="0" borderId="48" xfId="0" applyFont="1" applyFill="1" applyBorder="1" applyAlignment="1">
      <alignment horizontal="center" vertical="center"/>
    </xf>
    <xf numFmtId="179" fontId="0" fillId="0" borderId="4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9" fontId="0" fillId="0" borderId="50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78" fontId="4" fillId="0" borderId="51" xfId="0" applyNumberFormat="1" applyFont="1" applyFill="1" applyBorder="1" applyAlignment="1">
      <alignment horizontal="right" vertical="center"/>
    </xf>
    <xf numFmtId="179" fontId="4" fillId="0" borderId="25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left"/>
    </xf>
    <xf numFmtId="0" fontId="0" fillId="0" borderId="16" xfId="155" applyFont="1" applyFill="1" applyBorder="1" applyAlignment="1">
      <alignment vertical="center"/>
      <protection/>
    </xf>
    <xf numFmtId="0" fontId="1" fillId="0" borderId="3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22" xfId="155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6" xfId="89" applyFont="1" applyFill="1" applyBorder="1" applyAlignment="1">
      <alignment horizontal="center" vertical="center" wrapText="1"/>
      <protection/>
    </xf>
    <xf numFmtId="179" fontId="18" fillId="0" borderId="16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179" fontId="10" fillId="0" borderId="16" xfId="0" applyNumberFormat="1" applyFont="1" applyFill="1" applyBorder="1" applyAlignment="1">
      <alignment horizontal="right" vertical="center"/>
    </xf>
    <xf numFmtId="179" fontId="10" fillId="0" borderId="2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18" fillId="0" borderId="22" xfId="0" applyNumberFormat="1" applyFont="1" applyFill="1" applyBorder="1" applyAlignment="1">
      <alignment horizontal="right" vertical="center"/>
    </xf>
    <xf numFmtId="179" fontId="18" fillId="0" borderId="22" xfId="0" applyNumberFormat="1" applyFont="1" applyFill="1" applyBorder="1" applyAlignment="1">
      <alignment horizontal="right" vertical="center"/>
    </xf>
    <xf numFmtId="178" fontId="0" fillId="0" borderId="0" xfId="89" applyNumberFormat="1" applyFont="1" applyFill="1" applyBorder="1" applyAlignment="1">
      <alignment horizontal="right" vertical="center"/>
      <protection/>
    </xf>
    <xf numFmtId="178" fontId="4" fillId="0" borderId="28" xfId="89" applyNumberFormat="1" applyFont="1" applyFill="1" applyBorder="1" applyAlignment="1">
      <alignment horizontal="center" vertical="center"/>
      <protection/>
    </xf>
    <xf numFmtId="178" fontId="4" fillId="0" borderId="16" xfId="15" applyNumberFormat="1" applyFont="1" applyFill="1" applyBorder="1" applyAlignment="1">
      <alignment horizontal="right" vertical="center"/>
    </xf>
    <xf numFmtId="179" fontId="4" fillId="0" borderId="16" xfId="15" applyNumberFormat="1" applyFont="1" applyFill="1" applyBorder="1" applyAlignment="1">
      <alignment horizontal="right" vertical="center"/>
    </xf>
    <xf numFmtId="179" fontId="4" fillId="0" borderId="25" xfId="15" applyNumberFormat="1" applyFont="1" applyFill="1" applyBorder="1" applyAlignment="1">
      <alignment horizontal="right" vertical="center"/>
    </xf>
    <xf numFmtId="178" fontId="4" fillId="0" borderId="28" xfId="89" applyNumberFormat="1" applyFont="1" applyFill="1" applyBorder="1" applyAlignment="1">
      <alignment horizontal="left" vertical="center"/>
      <protection/>
    </xf>
    <xf numFmtId="178" fontId="0" fillId="0" borderId="28" xfId="89" applyNumberFormat="1" applyFont="1" applyFill="1" applyBorder="1" applyAlignment="1">
      <alignment horizontal="left" vertical="center"/>
      <protection/>
    </xf>
    <xf numFmtId="178" fontId="0" fillId="0" borderId="16" xfId="155" applyNumberFormat="1" applyFont="1" applyFill="1" applyBorder="1" applyAlignment="1">
      <alignment horizontal="right" vertical="center"/>
      <protection/>
    </xf>
    <xf numFmtId="178" fontId="0" fillId="0" borderId="16" xfId="15" applyNumberFormat="1" applyFont="1" applyFill="1" applyBorder="1" applyAlignment="1">
      <alignment horizontal="right" vertical="center"/>
    </xf>
    <xf numFmtId="179" fontId="0" fillId="0" borderId="16" xfId="15" applyNumberFormat="1" applyFont="1" applyFill="1" applyBorder="1" applyAlignment="1">
      <alignment horizontal="right" vertical="center"/>
    </xf>
    <xf numFmtId="179" fontId="0" fillId="0" borderId="25" xfId="15" applyNumberFormat="1" applyFont="1" applyFill="1" applyBorder="1" applyAlignment="1">
      <alignment horizontal="right" vertical="center"/>
    </xf>
    <xf numFmtId="178" fontId="0" fillId="0" borderId="28" xfId="89" applyNumberFormat="1" applyFont="1" applyFill="1" applyBorder="1" applyAlignment="1">
      <alignment horizontal="left" vertical="center" wrapText="1"/>
      <protection/>
    </xf>
    <xf numFmtId="178" fontId="0" fillId="0" borderId="19" xfId="155" applyNumberFormat="1" applyFont="1" applyFill="1" applyBorder="1" applyAlignment="1">
      <alignment horizontal="right" vertical="center"/>
      <protection/>
    </xf>
    <xf numFmtId="178" fontId="0" fillId="0" borderId="19" xfId="15" applyNumberFormat="1" applyFont="1" applyFill="1" applyBorder="1" applyAlignment="1">
      <alignment horizontal="right" vertical="center"/>
    </xf>
    <xf numFmtId="179" fontId="0" fillId="0" borderId="19" xfId="15" applyNumberFormat="1" applyFont="1" applyFill="1" applyBorder="1" applyAlignment="1">
      <alignment horizontal="right" vertical="center"/>
    </xf>
    <xf numFmtId="179" fontId="0" fillId="0" borderId="47" xfId="15" applyNumberFormat="1" applyFont="1" applyFill="1" applyBorder="1" applyAlignment="1">
      <alignment horizontal="right" vertical="center"/>
    </xf>
    <xf numFmtId="178" fontId="4" fillId="0" borderId="29" xfId="89" applyNumberFormat="1" applyFont="1" applyFill="1" applyBorder="1" applyAlignment="1">
      <alignment horizontal="center" vertical="center"/>
      <protection/>
    </xf>
    <xf numFmtId="178" fontId="4" fillId="0" borderId="22" xfId="155" applyNumberFormat="1" applyFont="1" applyFill="1" applyBorder="1" applyAlignment="1">
      <alignment horizontal="right" vertical="center"/>
      <protection/>
    </xf>
    <xf numFmtId="178" fontId="4" fillId="0" borderId="22" xfId="15" applyNumberFormat="1" applyFont="1" applyFill="1" applyBorder="1" applyAlignment="1">
      <alignment horizontal="right" vertical="center"/>
    </xf>
    <xf numFmtId="179" fontId="4" fillId="0" borderId="22" xfId="15" applyNumberFormat="1" applyFont="1" applyFill="1" applyBorder="1" applyAlignment="1">
      <alignment horizontal="right" vertical="center"/>
    </xf>
    <xf numFmtId="179" fontId="4" fillId="0" borderId="26" xfId="1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74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 2 2" xfId="63"/>
    <cellStyle name="20% - 强调文字颜色 1 2" xfId="64"/>
    <cellStyle name="汇总 6" xfId="65"/>
    <cellStyle name="计算 2" xfId="66"/>
    <cellStyle name="标题 5 6" xfId="67"/>
    <cellStyle name="标题 5" xfId="68"/>
    <cellStyle name="20% - 强调文字颜色 1 2 2 2" xfId="69"/>
    <cellStyle name="60% - 强调文字颜色 4 2 2 2" xfId="70"/>
    <cellStyle name="60% - 强调文字颜色 2 3" xfId="71"/>
    <cellStyle name="20% - 强调文字颜色 4 5" xfId="72"/>
    <cellStyle name="计算 2 9" xfId="73"/>
    <cellStyle name="60% - 强调文字颜色 2 2 2" xfId="74"/>
    <cellStyle name="计算 2 10" xfId="75"/>
    <cellStyle name="差 6" xfId="76"/>
    <cellStyle name="差 2 10" xfId="77"/>
    <cellStyle name="计算 2 8" xfId="78"/>
    <cellStyle name="常规 31" xfId="79"/>
    <cellStyle name="差 2 9" xfId="80"/>
    <cellStyle name="40% - 强调文字颜色 4 2" xfId="81"/>
    <cellStyle name="40% - 强调文字颜色 1 2 9" xfId="82"/>
    <cellStyle name="注释 2 3" xfId="83"/>
    <cellStyle name="好 2 8" xfId="84"/>
    <cellStyle name="标题 2 2 7" xfId="85"/>
    <cellStyle name="40% - 强调文字颜色 6 5" xfId="86"/>
    <cellStyle name="60% - 强调文字颜色 4 2 3" xfId="87"/>
    <cellStyle name="20% - 强调文字颜色 3 3" xfId="88"/>
    <cellStyle name="常规_2006年7月份收支情况表" xfId="89"/>
    <cellStyle name="40% - 强调文字颜色 1 2 8" xfId="90"/>
    <cellStyle name="?鹎%U龡&amp;H齲_x0001_C铣_x0014__x0007__x0001__x0001_ 2" xfId="91"/>
    <cellStyle name="标题 5 4" xfId="92"/>
    <cellStyle name="?鹎%U龡&amp;H齲_x0001_C铣_x0014__x0007__x0001__x0001_ 3" xfId="93"/>
    <cellStyle name="标题 5 5" xfId="94"/>
    <cellStyle name="计算 3" xfId="95"/>
    <cellStyle name="标题 5 7" xfId="96"/>
    <cellStyle name="计算 4" xfId="97"/>
    <cellStyle name="常规_2007年地方预算表格" xfId="98"/>
    <cellStyle name="标题 5 8" xfId="99"/>
    <cellStyle name="计算 5" xfId="100"/>
    <cellStyle name="标题 5 9" xfId="101"/>
    <cellStyle name="?鹎%U龡&amp;H齲_x0001_C铣_x0014__x0007__x0001__x0001_ 2 5" xfId="102"/>
    <cellStyle name="好 2" xfId="103"/>
    <cellStyle name="60% - 强调文字颜色 3 2 10" xfId="104"/>
    <cellStyle name="20% - 强调文字颜色 1 5" xfId="105"/>
    <cellStyle name="20% - 强调文字颜色 1 4" xfId="106"/>
    <cellStyle name="?鹎%U龡&amp;H齲_x0001_C铣_x0014__x0007__x0001__x0001_ 2 4" xfId="107"/>
    <cellStyle name="?鹎%U龡&amp;H齲_x0001_C铣_x0014__x0007__x0001__x0001_ 2 6" xfId="108"/>
    <cellStyle name="好 3" xfId="109"/>
    <cellStyle name="千位[0]_1" xfId="110"/>
    <cellStyle name="20% - 强调文字颜色 1 6" xfId="111"/>
    <cellStyle name="?鹎%U龡&amp;H齲_x0001_C铣_x0014__x0007__x0001__x0001_ 2 7" xfId="112"/>
    <cellStyle name="好 4" xfId="113"/>
    <cellStyle name="20% - 强调文字颜色 1 3" xfId="114"/>
    <cellStyle name="?鹎%U龡&amp;H齲_x0001_C铣_x0014__x0007__x0001__x0001_ 2 3" xfId="115"/>
    <cellStyle name="?鹎%U龡&amp;H齲_x0001_C铣_x0014__x0007__x0001__x0001_ 2 8" xfId="116"/>
    <cellStyle name="标题 3 2 2" xfId="117"/>
    <cellStyle name="好 5" xfId="118"/>
    <cellStyle name="好 2 10" xfId="119"/>
    <cellStyle name="百分比 3 5" xfId="120"/>
    <cellStyle name="?鹎%U龡&amp;H齲_x0001_C铣_x0014__x0007__x0001__x0001_" xfId="121"/>
    <cellStyle name="?鹎%U龡&amp;H齲_x0001_C铣_x0014__x0007__x0001__x0001_ 2 9" xfId="122"/>
    <cellStyle name="标题 3 2 3" xfId="123"/>
    <cellStyle name="好 6" xfId="124"/>
    <cellStyle name="?鹎%U龡&amp;H齲_x0001_C铣_x0014__x0007__x0001__x0001_ 2 10" xfId="125"/>
    <cellStyle name="20% - 强调文字颜色 1 2 10" xfId="126"/>
    <cellStyle name="60% - 强调文字颜色 1 3" xfId="127"/>
    <cellStyle name="20% - 强调文字颜色 3 5" xfId="128"/>
    <cellStyle name="20% - 强调文字颜色 1 2 2" xfId="129"/>
    <cellStyle name="40% - 强调文字颜色 2 2 7" xfId="130"/>
    <cellStyle name="20% - 强调文字颜色 1 2 3" xfId="131"/>
    <cellStyle name="40% - 强调文字颜色 2 2 8" xfId="132"/>
    <cellStyle name="40% - 强调文字颜色 2 2" xfId="133"/>
    <cellStyle name="40% - 强调文字颜色 2 3" xfId="134"/>
    <cellStyle name="20% - 强调文字颜色 1 2 4" xfId="135"/>
    <cellStyle name="40% - 强调文字颜色 2 2 9" xfId="136"/>
    <cellStyle name="60% - 强调文字颜色 6 2 2 2" xfId="137"/>
    <cellStyle name="40% - 强调文字颜色 2 4" xfId="138"/>
    <cellStyle name="20% - 强调文字颜色 1 2 5" xfId="139"/>
    <cellStyle name="40% - 强调文字颜色 2 5" xfId="140"/>
    <cellStyle name="20% - 强调文字颜色 1 2 6" xfId="141"/>
    <cellStyle name="40% - 强调文字颜色 2 6" xfId="142"/>
    <cellStyle name="20% - 强调文字颜色 1 2 7" xfId="143"/>
    <cellStyle name="20% - 强调文字颜色 1 2 8" xfId="144"/>
    <cellStyle name="20% - 强调文字颜色 1 2 9" xfId="145"/>
    <cellStyle name="20% - 强调文字颜色 3 2 7" xfId="146"/>
    <cellStyle name="20% - 强调文字颜色 2 2" xfId="147"/>
    <cellStyle name="60% - 强调文字颜色 3 6" xfId="148"/>
    <cellStyle name="20% - 强调文字颜色 2 2 10" xfId="149"/>
    <cellStyle name="常规 17 3 4" xfId="150"/>
    <cellStyle name="20% - 强调文字颜色 2 2 2" xfId="151"/>
    <cellStyle name="40% - 强调文字颜色 3 2 7" xfId="152"/>
    <cellStyle name="20% - 强调文字颜色 2 6" xfId="153"/>
    <cellStyle name="20% - 强调文字颜色 2 2 2 2" xfId="154"/>
    <cellStyle name="常规_厦门财政收支月报（表样）" xfId="155"/>
    <cellStyle name="常规 17 3 5" xfId="156"/>
    <cellStyle name="20% - 强调文字颜色 2 2 3" xfId="157"/>
    <cellStyle name="40% - 强调文字颜色 3 2 8" xfId="158"/>
    <cellStyle name="20% - 强调文字颜色 2 2 4" xfId="159"/>
    <cellStyle name="40% - 强调文字颜色 3 2 9" xfId="160"/>
    <cellStyle name="20% - 强调文字颜色 2 2 5" xfId="161"/>
    <cellStyle name="20% - 强调文字颜色 2 2 6" xfId="162"/>
    <cellStyle name="20% - 强调文字颜色 2 2 7" xfId="163"/>
    <cellStyle name="百分比 3 2" xfId="164"/>
    <cellStyle name="20% - 强调文字颜色 2 2 8" xfId="165"/>
    <cellStyle name="百分比 3 3" xfId="166"/>
    <cellStyle name="20% - 强调文字颜色 2 2 9" xfId="167"/>
    <cellStyle name="60% - 强调文字颜色 3 2 2 2" xfId="168"/>
    <cellStyle name="20% - 强调文字颜色 3 2 8" xfId="169"/>
    <cellStyle name="20% - 强调文字颜色 2 3" xfId="170"/>
    <cellStyle name="20% - 强调文字颜色 3 2 9" xfId="171"/>
    <cellStyle name="20% - 强调文字颜色 2 4" xfId="172"/>
    <cellStyle name="40% - 强调文字颜色 2 2 10" xfId="173"/>
    <cellStyle name="20% - 强调文字颜色 2 5" xfId="174"/>
    <cellStyle name="20% - 强调文字颜色 3 2" xfId="175"/>
    <cellStyle name="20% - 强调文字颜色 3 2 10" xfId="176"/>
    <cellStyle name="汇总 2 8" xfId="177"/>
    <cellStyle name="20% - 强调文字颜色 3 2 2" xfId="178"/>
    <cellStyle name="40% - 强调文字颜色 4 2 7" xfId="179"/>
    <cellStyle name="标题 1 2 4" xfId="180"/>
    <cellStyle name="20% - 强调文字颜色 3 2 2 2" xfId="181"/>
    <cellStyle name="汇总 2 9" xfId="182"/>
    <cellStyle name="20% - 强调文字颜色 3 2 3" xfId="183"/>
    <cellStyle name="40% - 强调文字颜色 4 2 8" xfId="184"/>
    <cellStyle name="20% - 强调文字颜色 3 2 4" xfId="185"/>
    <cellStyle name="40% - 强调文字颜色 4 2 9" xfId="186"/>
    <cellStyle name="20% - 强调文字颜色 3 2 5" xfId="187"/>
    <cellStyle name="20% - 强调文字颜色 3 2 6" xfId="188"/>
    <cellStyle name="60% - 强调文字颜色 1 2" xfId="189"/>
    <cellStyle name="20% - 强调文字颜色 3 4" xfId="190"/>
    <cellStyle name="60% - 强调文字颜色 1 4" xfId="191"/>
    <cellStyle name="20% - 强调文字颜色 3 6" xfId="192"/>
    <cellStyle name="常规 3" xfId="193"/>
    <cellStyle name="60% - 强调文字颜色 1 2 7" xfId="194"/>
    <cellStyle name="20% - 强调文字颜色 4 2" xfId="195"/>
    <cellStyle name="20% - 强调文字颜色 4 2 10" xfId="196"/>
    <cellStyle name="20% - 强调文字颜色 4 2 2" xfId="197"/>
    <cellStyle name="40% - 强调文字颜色 5 2 7" xfId="198"/>
    <cellStyle name="20% - 强调文字颜色 4 2 2 2" xfId="199"/>
    <cellStyle name="20% - 强调文字颜色 4 2 3" xfId="200"/>
    <cellStyle name="40% - 强调文字颜色 5 2 8" xfId="201"/>
    <cellStyle name="40% - 强调文字颜色 4 2 10" xfId="202"/>
    <cellStyle name="20% - 强调文字颜色 4 2 4" xfId="203"/>
    <cellStyle name="40% - 强调文字颜色 5 2 9" xfId="204"/>
    <cellStyle name="20% - 强调文字颜色 4 2 5" xfId="205"/>
    <cellStyle name="20% - 强调文字颜色 4 2 6" xfId="206"/>
    <cellStyle name="20% - 强调文字颜色 4 2 7" xfId="207"/>
    <cellStyle name="20% - 强调文字颜色 4 2 8" xfId="208"/>
    <cellStyle name="20% - 强调文字颜色 4 2 9" xfId="209"/>
    <cellStyle name="60% - 强调文字颜色 1 2 8" xfId="210"/>
    <cellStyle name="20% - 强调文字颜色 4 3" xfId="211"/>
    <cellStyle name="60% - 强调文字颜色 2 2" xfId="212"/>
    <cellStyle name="60% - 强调文字颜色 1 2 9" xfId="213"/>
    <cellStyle name="20% - 强调文字颜色 4 4" xfId="214"/>
    <cellStyle name="60% - 强调文字颜色 2 4" xfId="215"/>
    <cellStyle name="20% - 强调文字颜色 4 6" xfId="216"/>
    <cellStyle name="20% - 强调文字颜色 5 2" xfId="217"/>
    <cellStyle name="20% - 强调文字颜色 5 2 10" xfId="218"/>
    <cellStyle name="20% - 强调文字颜色 5 2 2" xfId="219"/>
    <cellStyle name="40% - 强调文字颜色 6 2 7" xfId="220"/>
    <cellStyle name="20% - 强调文字颜色 5 2 3" xfId="221"/>
    <cellStyle name="40% - 强调文字颜色 6 2 8" xfId="222"/>
    <cellStyle name="20% - 强调文字颜色 5 2 4" xfId="223"/>
    <cellStyle name="40% - 强调文字颜色 6 2 9" xfId="224"/>
    <cellStyle name="20% - 强调文字颜色 5 2 5" xfId="225"/>
    <cellStyle name="标题 5 10" xfId="226"/>
    <cellStyle name="20% - 强调文字颜色 5 2 6" xfId="227"/>
    <cellStyle name="20% - 强调文字颜色 5 2 7" xfId="228"/>
    <cellStyle name="20% - 强调文字颜色 5 2 8" xfId="229"/>
    <cellStyle name="20% - 强调文字颜色 5 2 9" xfId="230"/>
    <cellStyle name="20% - 强调文字颜色 5 3" xfId="231"/>
    <cellStyle name="60% - 强调文字颜色 3 2" xfId="232"/>
    <cellStyle name="20% - 强调文字颜色 5 4" xfId="233"/>
    <cellStyle name="60% - 强调文字颜色 3 3" xfId="234"/>
    <cellStyle name="20% - 强调文字颜色 5 5" xfId="235"/>
    <cellStyle name="60% - 强调文字颜色 3 4" xfId="236"/>
    <cellStyle name="20% - 强调文字颜色 5 6" xfId="237"/>
    <cellStyle name="标题 4 2 8" xfId="238"/>
    <cellStyle name="60% - 强调文字颜色 6 2 4" xfId="239"/>
    <cellStyle name="20% - 强调文字颜色 6 2" xfId="240"/>
    <cellStyle name="汇总 4" xfId="241"/>
    <cellStyle name="20% - 强调文字颜色 6 2 10" xfId="242"/>
    <cellStyle name="40% - 强调文字颜色 4 4" xfId="243"/>
    <cellStyle name="20% - 强调文字颜色 6 2 2" xfId="244"/>
    <cellStyle name="40% - 强调文字颜色 4 5" xfId="245"/>
    <cellStyle name="20% - 强调文字颜色 6 2 3" xfId="246"/>
    <cellStyle name="40% - 强调文字颜色 4 6" xfId="247"/>
    <cellStyle name="20% - 强调文字颜色 6 2 4" xfId="248"/>
    <cellStyle name="20% - 强调文字颜色 6 2 5" xfId="249"/>
    <cellStyle name="20% - 强调文字颜色 6 2 6" xfId="250"/>
    <cellStyle name="20% - 强调文字颜色 6 2 7" xfId="251"/>
    <cellStyle name="20% - 强调文字颜色 6 2 8" xfId="252"/>
    <cellStyle name="20% - 强调文字颜色 6 2 9" xfId="253"/>
    <cellStyle name="标题 4 2 9" xfId="254"/>
    <cellStyle name="60% - 强调文字颜色 6 2 5" xfId="255"/>
    <cellStyle name="20% - 强调文字颜色 6 3" xfId="256"/>
    <cellStyle name="60% - 强调文字颜色 6 2 6" xfId="257"/>
    <cellStyle name="60% - 强调文字颜色 4 2" xfId="258"/>
    <cellStyle name="20% - 强调文字颜色 6 4" xfId="259"/>
    <cellStyle name="40% - 强调文字颜色 5 2 2" xfId="260"/>
    <cellStyle name="60% - 强调文字颜色 6 2 7" xfId="261"/>
    <cellStyle name="60% - 强调文字颜色 4 3" xfId="262"/>
    <cellStyle name="20% - 强调文字颜色 6 5" xfId="263"/>
    <cellStyle name="40% - 强调文字颜色 5 2 3" xfId="264"/>
    <cellStyle name="60% - 强调文字颜色 6 2 8" xfId="265"/>
    <cellStyle name="汇总 2 10" xfId="266"/>
    <cellStyle name="60% - 强调文字颜色 4 4" xfId="267"/>
    <cellStyle name="20% - 强调文字颜色 6 6" xfId="268"/>
    <cellStyle name="40% - 强调文字颜色 1 2" xfId="269"/>
    <cellStyle name="40% - 强调文字颜色 1 2 10" xfId="270"/>
    <cellStyle name="40% - 强调文字颜色 1 2 2" xfId="271"/>
    <cellStyle name="60% - 强调文字颜色 2 2 7" xfId="272"/>
    <cellStyle name="40% - 强调文字颜色 1 2 2 2" xfId="273"/>
    <cellStyle name="40% - 强调文字颜色 1 2 3" xfId="274"/>
    <cellStyle name="60% - 强调文字颜色 2 2 8" xfId="275"/>
    <cellStyle name="40% - 强调文字颜色 1 2 4" xfId="276"/>
    <cellStyle name="60% - 强调文字颜色 2 2 9" xfId="277"/>
    <cellStyle name="标题 2 2 2 2" xfId="278"/>
    <cellStyle name="40% - 强调文字颜色 1 2 5" xfId="279"/>
    <cellStyle name="40% - 强调文字颜色 1 2 6" xfId="280"/>
    <cellStyle name="40% - 强调文字颜色 1 2 7" xfId="281"/>
    <cellStyle name="40% - 强调文字颜色 1 3" xfId="282"/>
    <cellStyle name="40% - 强调文字颜色 1 4" xfId="283"/>
    <cellStyle name="40% - 强调文字颜色 1 5" xfId="284"/>
    <cellStyle name="40% - 强调文字颜色 1 6" xfId="285"/>
    <cellStyle name="40% - 强调文字颜色 2 2 2" xfId="286"/>
    <cellStyle name="60% - 强调文字颜色 3 2 7" xfId="287"/>
    <cellStyle name="40% - 强调文字颜色 2 2 3" xfId="288"/>
    <cellStyle name="60% - 强调文字颜色 3 2 8" xfId="289"/>
    <cellStyle name="40% - 强调文字颜色 2 2 4" xfId="290"/>
    <cellStyle name="60% - 强调文字颜色 3 2 9" xfId="291"/>
    <cellStyle name="40% - 强调文字颜色 2 2 5" xfId="292"/>
    <cellStyle name="40% - 强调文字颜色 2 2 6" xfId="293"/>
    <cellStyle name="计算 2 2" xfId="294"/>
    <cellStyle name="40% - 强调文字颜色 3 2" xfId="295"/>
    <cellStyle name="常规 9" xfId="296"/>
    <cellStyle name="60% - 强调文字颜色 2 6" xfId="297"/>
    <cellStyle name="40% - 强调文字颜色 3 2 10" xfId="298"/>
    <cellStyle name="计算 2 2 2" xfId="299"/>
    <cellStyle name="注释 3 5" xfId="300"/>
    <cellStyle name="40% - 强调文字颜色 3 2 2" xfId="301"/>
    <cellStyle name="60% - 强调文字颜色 4 2 7" xfId="302"/>
    <cellStyle name="注释 3 7" xfId="303"/>
    <cellStyle name="40% - 强调文字颜色 3 2 4" xfId="304"/>
    <cellStyle name="60% - 强调文字颜色 4 2 9" xfId="305"/>
    <cellStyle name="40% - 强调文字颜色 3 2 2 2" xfId="306"/>
    <cellStyle name="注释 3 6" xfId="307"/>
    <cellStyle name="40% - 强调文字颜色 3 2 3" xfId="308"/>
    <cellStyle name="60% - 强调文字颜色 4 2 8" xfId="309"/>
    <cellStyle name="常规 17 3 2" xfId="310"/>
    <cellStyle name="注释 3 8" xfId="311"/>
    <cellStyle name="40% - 强调文字颜色 3 2 5" xfId="312"/>
    <cellStyle name="常规 17 3 3" xfId="313"/>
    <cellStyle name="注释 3 9" xfId="314"/>
    <cellStyle name="40% - 强调文字颜色 3 2 6" xfId="315"/>
    <cellStyle name="计算 2 3" xfId="316"/>
    <cellStyle name="40% - 强调文字颜色 3 3" xfId="317"/>
    <cellStyle name="计算 2 4" xfId="318"/>
    <cellStyle name="40% - 强调文字颜色 3 4" xfId="319"/>
    <cellStyle name="计算 2 5" xfId="320"/>
    <cellStyle name="40% - 强调文字颜色 3 5" xfId="321"/>
    <cellStyle name="计算 2 6" xfId="322"/>
    <cellStyle name="40% - 强调文字颜色 3 6" xfId="323"/>
    <cellStyle name="检查单元格 2" xfId="324"/>
    <cellStyle name="强调文字颜色 4 2 8" xfId="325"/>
    <cellStyle name="汇总 2 3" xfId="326"/>
    <cellStyle name="标题 4 4" xfId="327"/>
    <cellStyle name="40% - 强调文字颜色 4 2 2" xfId="328"/>
    <cellStyle name="60% - 强调文字颜色 5 2 7" xfId="329"/>
    <cellStyle name="40% - 强调文字颜色 4 2 2 2" xfId="330"/>
    <cellStyle name="强调文字颜色 4 2 9" xfId="331"/>
    <cellStyle name="汇总 2 4" xfId="332"/>
    <cellStyle name="标题 4 5" xfId="333"/>
    <cellStyle name="40% - 强调文字颜色 4 2 3" xfId="334"/>
    <cellStyle name="60% - 强调文字颜色 5 2 8" xfId="335"/>
    <cellStyle name="汇总 2 5" xfId="336"/>
    <cellStyle name="标题 4 6" xfId="337"/>
    <cellStyle name="40% - 强调文字颜色 4 2 4" xfId="338"/>
    <cellStyle name="60% - 强调文字颜色 5 2 9" xfId="339"/>
    <cellStyle name="汇总 2 6" xfId="340"/>
    <cellStyle name="40% - 强调文字颜色 4 2 5" xfId="341"/>
    <cellStyle name="汇总 2 7" xfId="342"/>
    <cellStyle name="40% - 强调文字颜色 4 2 6" xfId="343"/>
    <cellStyle name="40% - 强调文字颜色 4 3" xfId="344"/>
    <cellStyle name="40% - 强调文字颜色 5 2" xfId="345"/>
    <cellStyle name="好 2 3" xfId="346"/>
    <cellStyle name="60% - 强调文字颜色 2 2 6" xfId="347"/>
    <cellStyle name="40% - 强调文字颜色 6 2 2 2" xfId="348"/>
    <cellStyle name="40% - 强调文字颜色 5 2 10" xfId="349"/>
    <cellStyle name="40% - 强调文字颜色 5 2 4" xfId="350"/>
    <cellStyle name="60% - 强调文字颜色 6 2 9" xfId="351"/>
    <cellStyle name="60% - 强调文字颜色 4 5" xfId="352"/>
    <cellStyle name="60% - 强调文字颜色 4 6" xfId="353"/>
    <cellStyle name="40% - 强调文字颜色 5 2 5" xfId="354"/>
    <cellStyle name="40% - 强调文字颜色 5 2 6" xfId="355"/>
    <cellStyle name="40% - 强调文字颜色 5 3" xfId="356"/>
    <cellStyle name="好 2 4" xfId="357"/>
    <cellStyle name="40% - 强调文字颜色 5 4" xfId="358"/>
    <cellStyle name="好 2 5" xfId="359"/>
    <cellStyle name="40% - 强调文字颜色 5 5" xfId="360"/>
    <cellStyle name="好 2 6" xfId="361"/>
    <cellStyle name="no dec" xfId="362"/>
    <cellStyle name="注释 2 2" xfId="363"/>
    <cellStyle name="40% - 强调文字颜色 5 6" xfId="364"/>
    <cellStyle name="好 2 7" xfId="365"/>
    <cellStyle name="标题 2 2 4" xfId="366"/>
    <cellStyle name="40% - 强调文字颜色 6 2" xfId="367"/>
    <cellStyle name="40% - 强调文字颜色 6 2 10" xfId="368"/>
    <cellStyle name="40% - 强调文字颜色 6 2 2" xfId="369"/>
    <cellStyle name="40% - 强调文字颜色 6 2 3" xfId="370"/>
    <cellStyle name="40% - 强调文字颜色 6 2 4" xfId="371"/>
    <cellStyle name="40% - 强调文字颜色 6 2 5" xfId="372"/>
    <cellStyle name="40% - 强调文字颜色 6 2 6" xfId="373"/>
    <cellStyle name="标题 2 2 5" xfId="374"/>
    <cellStyle name="40% - 强调文字颜色 6 3" xfId="375"/>
    <cellStyle name="标题 2 2 6" xfId="376"/>
    <cellStyle name="40% - 强调文字颜色 6 4" xfId="377"/>
    <cellStyle name="60% - 强调文字颜色 4 2 2" xfId="378"/>
    <cellStyle name="适中 2 4" xfId="379"/>
    <cellStyle name="60% - 强调文字颜色 1 2 10" xfId="380"/>
    <cellStyle name="标题 2 2 8" xfId="381"/>
    <cellStyle name="注释 3 2" xfId="382"/>
    <cellStyle name="40% - 强调文字颜色 6 6" xfId="383"/>
    <cellStyle name="60% - 强调文字颜色 4 2 4" xfId="384"/>
    <cellStyle name="60% - 强调文字颜色 1 2 2" xfId="385"/>
    <cellStyle name="常规_财政收入预算及执行人大表" xfId="386"/>
    <cellStyle name="标题 3 2 4" xfId="387"/>
    <cellStyle name="60% - 强调文字颜色 1 2 2 2" xfId="388"/>
    <cellStyle name="60% - 强调文字颜色 1 2 3" xfId="389"/>
    <cellStyle name="60% - 强调文字颜色 1 2 4" xfId="390"/>
    <cellStyle name="60% - 强调文字颜色 1 2 5" xfId="391"/>
    <cellStyle name="常规 2" xfId="392"/>
    <cellStyle name="60% - 强调文字颜色 1 2 6" xfId="393"/>
    <cellStyle name="60% - 强调文字颜色 1 5" xfId="394"/>
    <cellStyle name="60% - 强调文字颜色 4 2 10" xfId="395"/>
    <cellStyle name="60% - 强调文字颜色 1 6" xfId="396"/>
    <cellStyle name="60% - 强调文字颜色 2 2 10" xfId="397"/>
    <cellStyle name="60% - 强调文字颜色 2 2 3" xfId="398"/>
    <cellStyle name="60% - 强调文字颜色 2 2 4" xfId="399"/>
    <cellStyle name="60% - 强调文字颜色 2 2 5" xfId="400"/>
    <cellStyle name="常规 8" xfId="401"/>
    <cellStyle name="60% - 强调文字颜色 2 5" xfId="402"/>
    <cellStyle name="标题 1 2 6" xfId="403"/>
    <cellStyle name="60% - 强调文字颜色 3 2 2" xfId="404"/>
    <cellStyle name="标题 1 2 7" xfId="405"/>
    <cellStyle name="60% - 强调文字颜色 3 2 3" xfId="406"/>
    <cellStyle name="标题 1 2 8" xfId="407"/>
    <cellStyle name="60% - 强调文字颜色 3 2 4" xfId="408"/>
    <cellStyle name="标题 1 2 9" xfId="409"/>
    <cellStyle name="60% - 强调文字颜色 3 2 5" xfId="410"/>
    <cellStyle name="60% - 强调文字颜色 3 2 6" xfId="411"/>
    <cellStyle name="60% - 强调文字颜色 3 5" xfId="412"/>
    <cellStyle name="标题 2 2 9" xfId="413"/>
    <cellStyle name="注释 3 3" xfId="414"/>
    <cellStyle name="60% - 强调文字颜色 4 2 5" xfId="415"/>
    <cellStyle name="注释 3 4" xfId="416"/>
    <cellStyle name="60% - 强调文字颜色 4 2 6" xfId="417"/>
    <cellStyle name="60% - 强调文字颜色 5 2" xfId="418"/>
    <cellStyle name="常规 2 3" xfId="419"/>
    <cellStyle name="60% - 强调文字颜色 5 2 10" xfId="420"/>
    <cellStyle name="标题 3 2 6" xfId="421"/>
    <cellStyle name="60% - 强调文字颜色 5 2 2" xfId="422"/>
    <cellStyle name="标题 3 2 7" xfId="423"/>
    <cellStyle name="60% - 强调文字颜色 5 2 3" xfId="424"/>
    <cellStyle name="千位分隔 2" xfId="425"/>
    <cellStyle name="标题 3 2 8" xfId="426"/>
    <cellStyle name="60% - 强调文字颜色 5 2 4" xfId="427"/>
    <cellStyle name="千位分隔 3" xfId="428"/>
    <cellStyle name="标题 3 2 9" xfId="429"/>
    <cellStyle name="标题 4 2" xfId="430"/>
    <cellStyle name="60% - 强调文字颜色 5 2 5" xfId="431"/>
    <cellStyle name="强调文字颜色 4 2 7" xfId="432"/>
    <cellStyle name="汇总 2 2" xfId="433"/>
    <cellStyle name="标题 4 3" xfId="434"/>
    <cellStyle name="60% - 强调文字颜色 5 2 6" xfId="435"/>
    <cellStyle name="60% - 强调文字颜色 5 3" xfId="436"/>
    <cellStyle name="60% - 强调文字颜色 5 4" xfId="437"/>
    <cellStyle name="60% - 强调文字颜色 5 5" xfId="438"/>
    <cellStyle name="60% - 强调文字颜色 5 6" xfId="439"/>
    <cellStyle name="60% - 强调文字颜色 6 2" xfId="440"/>
    <cellStyle name="60% - 强调文字颜色 6 2 10" xfId="441"/>
    <cellStyle name="标题 4 2 6" xfId="442"/>
    <cellStyle name="60% - 强调文字颜色 6 2 2" xfId="443"/>
    <cellStyle name="标题 4 2 7" xfId="444"/>
    <cellStyle name="60% - 强调文字颜色 6 2 3" xfId="445"/>
    <cellStyle name="60% - 强调文字颜色 6 3" xfId="446"/>
    <cellStyle name="60% - 强调文字颜色 6 4" xfId="447"/>
    <cellStyle name="60% - 强调文字颜色 6 5" xfId="448"/>
    <cellStyle name="60% - 强调文字颜色 6 6" xfId="449"/>
    <cellStyle name="no dec 2" xfId="450"/>
    <cellStyle name="no dec 3" xfId="451"/>
    <cellStyle name="no dec 4" xfId="452"/>
    <cellStyle name="差 5" xfId="453"/>
    <cellStyle name="Normal_APR" xfId="454"/>
    <cellStyle name="百分比 2 2" xfId="455"/>
    <cellStyle name="百分比 2 3" xfId="456"/>
    <cellStyle name="百分比 2 4" xfId="457"/>
    <cellStyle name="百分比 2 5" xfId="458"/>
    <cellStyle name="百分比 3 4" xfId="459"/>
    <cellStyle name="标题 1 2" xfId="460"/>
    <cellStyle name="标题 1 2 10" xfId="461"/>
    <cellStyle name="标题 1 2 2" xfId="462"/>
    <cellStyle name="常规 24" xfId="463"/>
    <cellStyle name="标题 1 2 2 2" xfId="464"/>
    <cellStyle name="标题 1 2 3" xfId="465"/>
    <cellStyle name="标题 1 2 5" xfId="466"/>
    <cellStyle name="标题 1 3" xfId="467"/>
    <cellStyle name="标题 1 4" xfId="468"/>
    <cellStyle name="注释 2 10" xfId="469"/>
    <cellStyle name="标题 1 5" xfId="470"/>
    <cellStyle name="常规 17 2" xfId="471"/>
    <cellStyle name="标题 1 6" xfId="472"/>
    <cellStyle name="标题 2 2" xfId="473"/>
    <cellStyle name="标题 2 2 10" xfId="474"/>
    <cellStyle name="标题 2 2 2" xfId="475"/>
    <cellStyle name="标题 2 2 3" xfId="476"/>
    <cellStyle name="标题 2 3" xfId="477"/>
    <cellStyle name="标题 2 4" xfId="478"/>
    <cellStyle name="标题 2 5" xfId="479"/>
    <cellStyle name="标题 2 6" xfId="480"/>
    <cellStyle name="标题 3 2" xfId="481"/>
    <cellStyle name="标题 3 2 10" xfId="482"/>
    <cellStyle name="常规 17 4" xfId="483"/>
    <cellStyle name="标题 3 2 2 2" xfId="484"/>
    <cellStyle name="标题 3 2 5" xfId="485"/>
    <cellStyle name="标题 3 3" xfId="486"/>
    <cellStyle name="标题 3 4" xfId="487"/>
    <cellStyle name="标题 3 5" xfId="488"/>
    <cellStyle name="标题 3 6" xfId="489"/>
    <cellStyle name="标题 4 2 10" xfId="490"/>
    <cellStyle name="千位分隔 3 2" xfId="491"/>
    <cellStyle name="标题 4 2 2" xfId="492"/>
    <cellStyle name="标题 4 2 2 2" xfId="493"/>
    <cellStyle name="千位分隔 3 3" xfId="494"/>
    <cellStyle name="标题 4 2 3" xfId="495"/>
    <cellStyle name="千位分隔 3 4" xfId="496"/>
    <cellStyle name="标题 4 2 4" xfId="497"/>
    <cellStyle name="千位分隔 3 5" xfId="498"/>
    <cellStyle name="标题 4 2 5" xfId="499"/>
    <cellStyle name="标题 5 2" xfId="500"/>
    <cellStyle name="标题 5 2 2" xfId="501"/>
    <cellStyle name="标题 5 3" xfId="502"/>
    <cellStyle name="标题 6" xfId="503"/>
    <cellStyle name="标题 7" xfId="504"/>
    <cellStyle name="标题 8" xfId="505"/>
    <cellStyle name="标题 9" xfId="506"/>
    <cellStyle name="解释性文本 5" xfId="507"/>
    <cellStyle name="差 2" xfId="508"/>
    <cellStyle name="差 2 2" xfId="509"/>
    <cellStyle name="差 2 3" xfId="510"/>
    <cellStyle name="差 2 4" xfId="511"/>
    <cellStyle name="差 2 5" xfId="512"/>
    <cellStyle name="差 2 6" xfId="513"/>
    <cellStyle name="差 2 7" xfId="514"/>
    <cellStyle name="差 2 8" xfId="515"/>
    <cellStyle name="解释性文本 6" xfId="516"/>
    <cellStyle name="差 3" xfId="517"/>
    <cellStyle name="差 4" xfId="518"/>
    <cellStyle name="常规 17" xfId="519"/>
    <cellStyle name="常规 22" xfId="520"/>
    <cellStyle name="常规 17 3" xfId="521"/>
    <cellStyle name="常规 17 5" xfId="522"/>
    <cellStyle name="常规 17 6" xfId="523"/>
    <cellStyle name="强调文字颜色 3 3" xfId="524"/>
    <cellStyle name="常规 2 10" xfId="525"/>
    <cellStyle name="强调文字颜色 3 4" xfId="526"/>
    <cellStyle name="常规 2 11" xfId="527"/>
    <cellStyle name="常规 2 2" xfId="528"/>
    <cellStyle name="常规 2 4" xfId="529"/>
    <cellStyle name="常规 2 5" xfId="530"/>
    <cellStyle name="常规 2 6" xfId="531"/>
    <cellStyle name="常规 2 7" xfId="532"/>
    <cellStyle name="输入 2" xfId="533"/>
    <cellStyle name="常规 2 8" xfId="534"/>
    <cellStyle name="输入 3" xfId="535"/>
    <cellStyle name="常规 2 9" xfId="536"/>
    <cellStyle name="常规 20" xfId="537"/>
    <cellStyle name="常规 21" xfId="538"/>
    <cellStyle name="常规 23" xfId="539"/>
    <cellStyle name="常规 25" xfId="540"/>
    <cellStyle name="常规 30" xfId="541"/>
    <cellStyle name="常规 27" xfId="542"/>
    <cellStyle name="常规 32" xfId="543"/>
    <cellStyle name="常规 28" xfId="544"/>
    <cellStyle name="常规 29" xfId="545"/>
    <cellStyle name="常规_计划上报" xfId="546"/>
    <cellStyle name="好 2 2" xfId="547"/>
    <cellStyle name="注释 2 4" xfId="548"/>
    <cellStyle name="好 2 9" xfId="549"/>
    <cellStyle name="汇总 2" xfId="550"/>
    <cellStyle name="汇总 2 2 2" xfId="551"/>
    <cellStyle name="汇总 3" xfId="552"/>
    <cellStyle name="汇总 5" xfId="553"/>
    <cellStyle name="计算 2 7" xfId="554"/>
    <cellStyle name="适中 2 10" xfId="555"/>
    <cellStyle name="计算 6" xfId="556"/>
    <cellStyle name="检查单元格 2 10" xfId="557"/>
    <cellStyle name="检查单元格 2 2" xfId="558"/>
    <cellStyle name="检查单元格 2 3" xfId="559"/>
    <cellStyle name="检查单元格 2 4" xfId="560"/>
    <cellStyle name="检查单元格 2 5" xfId="561"/>
    <cellStyle name="检查单元格 2 6" xfId="562"/>
    <cellStyle name="检查单元格 2 7" xfId="563"/>
    <cellStyle name="检查单元格 2 8" xfId="564"/>
    <cellStyle name="检查单元格 2 9" xfId="565"/>
    <cellStyle name="检查单元格 3" xfId="566"/>
    <cellStyle name="检查单元格 4" xfId="567"/>
    <cellStyle name="检查单元格 5" xfId="568"/>
    <cellStyle name="检查单元格 6" xfId="569"/>
    <cellStyle name="解释性文本 2" xfId="570"/>
    <cellStyle name="解释性文本 2 10" xfId="571"/>
    <cellStyle name="解释性文本 2 2" xfId="572"/>
    <cellStyle name="解释性文本 2 3" xfId="573"/>
    <cellStyle name="解释性文本 2 4" xfId="574"/>
    <cellStyle name="解释性文本 2 5" xfId="575"/>
    <cellStyle name="解释性文本 2 6" xfId="576"/>
    <cellStyle name="解释性文本 2 7" xfId="577"/>
    <cellStyle name="解释性文本 2 8" xfId="578"/>
    <cellStyle name="解释性文本 2 9" xfId="579"/>
    <cellStyle name="解释性文本 3" xfId="580"/>
    <cellStyle name="解释性文本 4" xfId="581"/>
    <cellStyle name="警告文本 2" xfId="582"/>
    <cellStyle name="警告文本 2 10" xfId="583"/>
    <cellStyle name="警告文本 2 2" xfId="584"/>
    <cellStyle name="警告文本 2 3" xfId="585"/>
    <cellStyle name="警告文本 2 4" xfId="586"/>
    <cellStyle name="警告文本 2 5" xfId="587"/>
    <cellStyle name="警告文本 2 6" xfId="588"/>
    <cellStyle name="警告文本 2 7" xfId="589"/>
    <cellStyle name="警告文本 2 8" xfId="590"/>
    <cellStyle name="警告文本 2 9" xfId="591"/>
    <cellStyle name="警告文本 3" xfId="592"/>
    <cellStyle name="警告文本 4" xfId="593"/>
    <cellStyle name="警告文本 5" xfId="594"/>
    <cellStyle name="警告文本 6" xfId="595"/>
    <cellStyle name="链接单元格 2" xfId="596"/>
    <cellStyle name="链接单元格 2 10" xfId="597"/>
    <cellStyle name="链接单元格 2 2" xfId="598"/>
    <cellStyle name="链接单元格 2 3" xfId="599"/>
    <cellStyle name="链接单元格 2 4" xfId="600"/>
    <cellStyle name="链接单元格 2 5" xfId="601"/>
    <cellStyle name="链接单元格 2 6" xfId="602"/>
    <cellStyle name="链接单元格 2 7" xfId="603"/>
    <cellStyle name="链接单元格 2 8" xfId="604"/>
    <cellStyle name="链接单元格 2 9" xfId="605"/>
    <cellStyle name="链接单元格 3" xfId="606"/>
    <cellStyle name="链接单元格 4" xfId="607"/>
    <cellStyle name="链接单元格 5" xfId="608"/>
    <cellStyle name="链接单元格 6" xfId="609"/>
    <cellStyle name="普通_97-917" xfId="610"/>
    <cellStyle name="千分位[0]_laroux" xfId="611"/>
    <cellStyle name="千分位_97-917" xfId="612"/>
    <cellStyle name="千位_1" xfId="613"/>
    <cellStyle name="千位分隔 2 2" xfId="614"/>
    <cellStyle name="千位分隔 2 3" xfId="615"/>
    <cellStyle name="千位分隔 2 4" xfId="616"/>
    <cellStyle name="千位分隔 2 5" xfId="617"/>
    <cellStyle name="千位分隔[0] 2" xfId="618"/>
    <cellStyle name="输入 2 4" xfId="619"/>
    <cellStyle name="千位分隔[0] 2 2" xfId="620"/>
    <cellStyle name="输入 2 5" xfId="621"/>
    <cellStyle name="千位分隔[0] 2 3" xfId="622"/>
    <cellStyle name="输入 2 6" xfId="623"/>
    <cellStyle name="千位分隔[0] 2 4" xfId="624"/>
    <cellStyle name="输入 2 7" xfId="625"/>
    <cellStyle name="千位分隔[0] 2 5" xfId="626"/>
    <cellStyle name="千位分隔[0] 3" xfId="627"/>
    <cellStyle name="千位分隔[0] 3 2" xfId="628"/>
    <cellStyle name="千位分隔[0] 3 3" xfId="629"/>
    <cellStyle name="千位分隔[0] 3 4" xfId="630"/>
    <cellStyle name="千位分隔[0] 3 5" xfId="631"/>
    <cellStyle name="强调文字颜色 1 2" xfId="632"/>
    <cellStyle name="强调文字颜色 1 2 10" xfId="633"/>
    <cellStyle name="强调文字颜色 1 2 2" xfId="634"/>
    <cellStyle name="强调文字颜色 1 2 2 2" xfId="635"/>
    <cellStyle name="强调文字颜色 1 2 3" xfId="636"/>
    <cellStyle name="强调文字颜色 1 2 4" xfId="637"/>
    <cellStyle name="强调文字颜色 1 2 5" xfId="638"/>
    <cellStyle name="强调文字颜色 1 2 6" xfId="639"/>
    <cellStyle name="强调文字颜色 1 2 7" xfId="640"/>
    <cellStyle name="强调文字颜色 1 2 8" xfId="641"/>
    <cellStyle name="强调文字颜色 1 2 9" xfId="642"/>
    <cellStyle name="强调文字颜色 1 3" xfId="643"/>
    <cellStyle name="强调文字颜色 1 4" xfId="644"/>
    <cellStyle name="强调文字颜色 1 5" xfId="645"/>
    <cellStyle name="强调文字颜色 1 6" xfId="646"/>
    <cellStyle name="强调文字颜色 2 2" xfId="647"/>
    <cellStyle name="强调文字颜色 2 2 10" xfId="648"/>
    <cellStyle name="强调文字颜色 2 2 2" xfId="649"/>
    <cellStyle name="强调文字颜色 2 2 3" xfId="650"/>
    <cellStyle name="强调文字颜色 2 2 4" xfId="651"/>
    <cellStyle name="强调文字颜色 2 2 5" xfId="652"/>
    <cellStyle name="强调文字颜色 2 2 6" xfId="653"/>
    <cellStyle name="强调文字颜色 2 2 7" xfId="654"/>
    <cellStyle name="强调文字颜色 2 2 8" xfId="655"/>
    <cellStyle name="强调文字颜色 2 2 9" xfId="656"/>
    <cellStyle name="强调文字颜色 2 3" xfId="657"/>
    <cellStyle name="强调文字颜色 2 4" xfId="658"/>
    <cellStyle name="强调文字颜色 2 5" xfId="659"/>
    <cellStyle name="强调文字颜色 2 6" xfId="660"/>
    <cellStyle name="强调文字颜色 3 2" xfId="661"/>
    <cellStyle name="强调文字颜色 3 2 10" xfId="662"/>
    <cellStyle name="强调文字颜色 3 2 2" xfId="663"/>
    <cellStyle name="强调文字颜色 3 2 3" xfId="664"/>
    <cellStyle name="强调文字颜色 3 2 4" xfId="665"/>
    <cellStyle name="强调文字颜色 3 2 5" xfId="666"/>
    <cellStyle name="强调文字颜色 3 2 6" xfId="667"/>
    <cellStyle name="强调文字颜色 3 2 7" xfId="668"/>
    <cellStyle name="强调文字颜色 3 2 8" xfId="669"/>
    <cellStyle name="强调文字颜色 3 2 9" xfId="670"/>
    <cellStyle name="强调文字颜色 3 5" xfId="671"/>
    <cellStyle name="强调文字颜色 3 6" xfId="672"/>
    <cellStyle name="强调文字颜色 4 2" xfId="673"/>
    <cellStyle name="强调文字颜色 4 2 10" xfId="674"/>
    <cellStyle name="强调文字颜色 4 2 2" xfId="675"/>
    <cellStyle name="强调文字颜色 4 2 2 2" xfId="676"/>
    <cellStyle name="强调文字颜色 4 2 3" xfId="677"/>
    <cellStyle name="强调文字颜色 4 2 4" xfId="678"/>
    <cellStyle name="强调文字颜色 4 2 5" xfId="679"/>
    <cellStyle name="强调文字颜色 4 2 6" xfId="680"/>
    <cellStyle name="强调文字颜色 4 3" xfId="681"/>
    <cellStyle name="强调文字颜色 4 4" xfId="682"/>
    <cellStyle name="强调文字颜色 4 5" xfId="683"/>
    <cellStyle name="强调文字颜色 4 6" xfId="684"/>
    <cellStyle name="强调文字颜色 5 2" xfId="685"/>
    <cellStyle name="强调文字颜色 5 2 10" xfId="686"/>
    <cellStyle name="强调文字颜色 5 2 2" xfId="687"/>
    <cellStyle name="强调文字颜色 5 2 3" xfId="688"/>
    <cellStyle name="强调文字颜色 5 2 4" xfId="689"/>
    <cellStyle name="强调文字颜色 5 2 5" xfId="690"/>
    <cellStyle name="强调文字颜色 5 2 6" xfId="691"/>
    <cellStyle name="强调文字颜色 5 2 7" xfId="692"/>
    <cellStyle name="强调文字颜色 5 2 8" xfId="693"/>
    <cellStyle name="强调文字颜色 5 2 9" xfId="694"/>
    <cellStyle name="强调文字颜色 5 3" xfId="695"/>
    <cellStyle name="强调文字颜色 5 4" xfId="696"/>
    <cellStyle name="强调文字颜色 5 5" xfId="697"/>
    <cellStyle name="强调文字颜色 5 6" xfId="698"/>
    <cellStyle name="强调文字颜色 6 2" xfId="699"/>
    <cellStyle name="强调文字颜色 6 2 10" xfId="700"/>
    <cellStyle name="强调文字颜色 6 2 2" xfId="701"/>
    <cellStyle name="强调文字颜色 6 2 3" xfId="702"/>
    <cellStyle name="强调文字颜色 6 2 4" xfId="703"/>
    <cellStyle name="强调文字颜色 6 2 5" xfId="704"/>
    <cellStyle name="强调文字颜色 6 2 6" xfId="705"/>
    <cellStyle name="强调文字颜色 6 2 7" xfId="706"/>
    <cellStyle name="强调文字颜色 6 2 8" xfId="707"/>
    <cellStyle name="强调文字颜色 6 2 9" xfId="708"/>
    <cellStyle name="强调文字颜色 6 3" xfId="709"/>
    <cellStyle name="强调文字颜色 6 4" xfId="710"/>
    <cellStyle name="强调文字颜色 6 5" xfId="711"/>
    <cellStyle name="强调文字颜色 6 6" xfId="712"/>
    <cellStyle name="适中 2" xfId="713"/>
    <cellStyle name="适中 2 2" xfId="714"/>
    <cellStyle name="适中 2 3" xfId="715"/>
    <cellStyle name="适中 2 5" xfId="716"/>
    <cellStyle name="适中 2 6" xfId="717"/>
    <cellStyle name="适中 2 7" xfId="718"/>
    <cellStyle name="适中 2 8" xfId="719"/>
    <cellStyle name="适中 2 9" xfId="720"/>
    <cellStyle name="适中 3" xfId="721"/>
    <cellStyle name="适中 4" xfId="722"/>
    <cellStyle name="适中 5" xfId="723"/>
    <cellStyle name="适中 6" xfId="724"/>
    <cellStyle name="输出 2" xfId="725"/>
    <cellStyle name="输出 2 10" xfId="726"/>
    <cellStyle name="输出 2 2" xfId="727"/>
    <cellStyle name="输出 2 2 2" xfId="728"/>
    <cellStyle name="输出 2 3" xfId="729"/>
    <cellStyle name="输出 2 4" xfId="730"/>
    <cellStyle name="输出 2 5" xfId="731"/>
    <cellStyle name="输出 2 6" xfId="732"/>
    <cellStyle name="输出 2 7" xfId="733"/>
    <cellStyle name="输出 2 8" xfId="734"/>
    <cellStyle name="输出 2 9" xfId="735"/>
    <cellStyle name="输出 3" xfId="736"/>
    <cellStyle name="输出 4" xfId="737"/>
    <cellStyle name="输出 5" xfId="738"/>
    <cellStyle name="输出 6" xfId="739"/>
    <cellStyle name="输入 2 10" xfId="740"/>
    <cellStyle name="输入 2 2" xfId="741"/>
    <cellStyle name="输入 2 3" xfId="742"/>
    <cellStyle name="输入 2 8" xfId="743"/>
    <cellStyle name="输入 2 9" xfId="744"/>
    <cellStyle name="输入 4" xfId="745"/>
    <cellStyle name="输入 5" xfId="746"/>
    <cellStyle name="输入 6" xfId="747"/>
    <cellStyle name="注释 2" xfId="748"/>
    <cellStyle name="注释 2 5" xfId="749"/>
    <cellStyle name="注释 2 6" xfId="750"/>
    <cellStyle name="注释 2 7" xfId="751"/>
    <cellStyle name="注释 2 8" xfId="752"/>
    <cellStyle name="注释 2 9" xfId="753"/>
    <cellStyle name="注释 3" xfId="754"/>
    <cellStyle name="注释 3 10" xfId="755"/>
    <cellStyle name="注释 4" xfId="756"/>
    <cellStyle name="注释 5" xfId="757"/>
    <cellStyle name="注释 6" xfId="758"/>
    <cellStyle name="注释 7" xfId="7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Zeros="0" workbookViewId="0" topLeftCell="A1">
      <selection activeCell="E40" sqref="E40"/>
    </sheetView>
  </sheetViews>
  <sheetFormatPr defaultColWidth="9.00390625" defaultRowHeight="14.25"/>
  <cols>
    <col min="1" max="1" width="43.75390625" style="160" customWidth="1"/>
    <col min="2" max="2" width="14.75390625" style="160" customWidth="1"/>
    <col min="3" max="3" width="14.00390625" style="160" customWidth="1"/>
    <col min="4" max="4" width="15.25390625" style="160" customWidth="1"/>
    <col min="5" max="5" width="15.375" style="160" customWidth="1"/>
    <col min="6" max="6" width="16.25390625" style="160" customWidth="1"/>
    <col min="7" max="7" width="16.625" style="160" customWidth="1"/>
    <col min="8" max="245" width="9.00390625" style="160" customWidth="1"/>
    <col min="246" max="16384" width="9.00390625" style="72" customWidth="1"/>
  </cols>
  <sheetData>
    <row r="1" spans="1:2" ht="14.25">
      <c r="A1" s="376" t="s">
        <v>0</v>
      </c>
      <c r="B1" s="182"/>
    </row>
    <row r="2" spans="1:7" ht="20.25">
      <c r="A2" s="245" t="s">
        <v>1</v>
      </c>
      <c r="B2" s="245"/>
      <c r="C2" s="245"/>
      <c r="D2" s="245"/>
      <c r="E2" s="245"/>
      <c r="F2" s="245"/>
      <c r="G2" s="245"/>
    </row>
    <row r="3" spans="1:7" ht="20.25" customHeight="1">
      <c r="A3" s="246"/>
      <c r="B3" s="247"/>
      <c r="C3" s="248"/>
      <c r="D3" s="248"/>
      <c r="E3" s="248"/>
      <c r="F3" s="248"/>
      <c r="G3" s="412" t="s">
        <v>2</v>
      </c>
    </row>
    <row r="4" spans="1:7" ht="18" customHeight="1">
      <c r="A4" s="320" t="s">
        <v>3</v>
      </c>
      <c r="B4" s="221" t="s">
        <v>4</v>
      </c>
      <c r="C4" s="221" t="s">
        <v>5</v>
      </c>
      <c r="D4" s="221"/>
      <c r="E4" s="221"/>
      <c r="F4" s="221"/>
      <c r="G4" s="222" t="s">
        <v>6</v>
      </c>
    </row>
    <row r="5" spans="1:7" ht="14.25">
      <c r="A5" s="323"/>
      <c r="B5" s="221"/>
      <c r="C5" s="324" t="s">
        <v>7</v>
      </c>
      <c r="D5" s="324" t="s">
        <v>8</v>
      </c>
      <c r="E5" s="324" t="s">
        <v>9</v>
      </c>
      <c r="F5" s="401" t="s">
        <v>10</v>
      </c>
      <c r="G5" s="222"/>
    </row>
    <row r="6" spans="1:7" s="86" customFormat="1" ht="24" customHeight="1">
      <c r="A6" s="413" t="s">
        <v>11</v>
      </c>
      <c r="B6" s="414">
        <f>B7+B20</f>
        <v>375495</v>
      </c>
      <c r="C6" s="414">
        <f>C7+C20</f>
        <v>390786</v>
      </c>
      <c r="D6" s="414">
        <f>D7+D20</f>
        <v>339814</v>
      </c>
      <c r="E6" s="414">
        <f>E7+E20</f>
        <v>50972</v>
      </c>
      <c r="F6" s="415">
        <f>E6/D6*100</f>
        <v>14.999970572136522</v>
      </c>
      <c r="G6" s="416">
        <f>C6/B6*100</f>
        <v>104.07222466344426</v>
      </c>
    </row>
    <row r="7" spans="1:7" s="86" customFormat="1" ht="15.75" customHeight="1">
      <c r="A7" s="417" t="s">
        <v>12</v>
      </c>
      <c r="B7" s="414">
        <f>SUM(B8:B19)</f>
        <v>288173</v>
      </c>
      <c r="C7" s="414">
        <f>SUM(C8:C19)</f>
        <v>295620</v>
      </c>
      <c r="D7" s="414">
        <f>SUM(D8:D19)</f>
        <v>234969</v>
      </c>
      <c r="E7" s="414">
        <f>SUM(E8:E19)</f>
        <v>60651</v>
      </c>
      <c r="F7" s="415">
        <f>E7/D7*100</f>
        <v>25.812341202456494</v>
      </c>
      <c r="G7" s="416">
        <f>C7/B7*100</f>
        <v>102.5842115673571</v>
      </c>
    </row>
    <row r="8" spans="1:7" s="136" customFormat="1" ht="15.75" customHeight="1">
      <c r="A8" s="418" t="s">
        <v>13</v>
      </c>
      <c r="B8" s="419">
        <v>87000</v>
      </c>
      <c r="C8" s="420">
        <v>98214</v>
      </c>
      <c r="D8" s="420">
        <v>89287</v>
      </c>
      <c r="E8" s="420">
        <f>C8-D8</f>
        <v>8927</v>
      </c>
      <c r="F8" s="421">
        <f>E8/D8*100</f>
        <v>9.998096027417205</v>
      </c>
      <c r="G8" s="422">
        <f>C8/B8*100</f>
        <v>112.88965517241378</v>
      </c>
    </row>
    <row r="9" spans="1:7" s="136" customFormat="1" ht="15.75" customHeight="1">
      <c r="A9" s="418" t="s">
        <v>14</v>
      </c>
      <c r="B9" s="419">
        <v>105000</v>
      </c>
      <c r="C9" s="420">
        <v>97327</v>
      </c>
      <c r="D9" s="420">
        <v>49484</v>
      </c>
      <c r="E9" s="420">
        <f aca="true" t="shared" si="0" ref="E9:E19">C9-D9</f>
        <v>47843</v>
      </c>
      <c r="F9" s="421">
        <f aca="true" t="shared" si="1" ref="F9:F32">E9/D9*100</f>
        <v>96.68377657424621</v>
      </c>
      <c r="G9" s="422">
        <f aca="true" t="shared" si="2" ref="G9:G19">C9/B9*100</f>
        <v>92.69238095238094</v>
      </c>
    </row>
    <row r="10" spans="1:7" s="136" customFormat="1" ht="15.75" customHeight="1">
      <c r="A10" s="418" t="s">
        <v>15</v>
      </c>
      <c r="B10" s="419">
        <v>15448</v>
      </c>
      <c r="C10" s="420">
        <v>17856</v>
      </c>
      <c r="D10" s="420">
        <v>13092</v>
      </c>
      <c r="E10" s="420">
        <f t="shared" si="0"/>
        <v>4764</v>
      </c>
      <c r="F10" s="421">
        <f t="shared" si="1"/>
        <v>36.38863428047663</v>
      </c>
      <c r="G10" s="422">
        <f t="shared" si="2"/>
        <v>115.58777835318487</v>
      </c>
    </row>
    <row r="11" spans="1:7" s="136" customFormat="1" ht="15.75" customHeight="1">
      <c r="A11" s="418" t="s">
        <v>16</v>
      </c>
      <c r="B11" s="419">
        <v>40</v>
      </c>
      <c r="C11" s="420">
        <v>32</v>
      </c>
      <c r="D11" s="420">
        <v>17</v>
      </c>
      <c r="E11" s="420">
        <f t="shared" si="0"/>
        <v>15</v>
      </c>
      <c r="F11" s="421">
        <f t="shared" si="1"/>
        <v>88.23529411764706</v>
      </c>
      <c r="G11" s="422">
        <f t="shared" si="2"/>
        <v>80</v>
      </c>
    </row>
    <row r="12" spans="1:7" s="136" customFormat="1" ht="15.75" customHeight="1">
      <c r="A12" s="418" t="s">
        <v>17</v>
      </c>
      <c r="B12" s="419">
        <v>43844</v>
      </c>
      <c r="C12" s="420">
        <v>44912</v>
      </c>
      <c r="D12" s="420">
        <v>36527</v>
      </c>
      <c r="E12" s="420">
        <f t="shared" si="0"/>
        <v>8385</v>
      </c>
      <c r="F12" s="421">
        <f t="shared" si="1"/>
        <v>22.95562186875462</v>
      </c>
      <c r="G12" s="422">
        <f t="shared" si="2"/>
        <v>102.43590913237843</v>
      </c>
    </row>
    <row r="13" spans="1:7" s="136" customFormat="1" ht="15.75" customHeight="1">
      <c r="A13" s="418" t="s">
        <v>18</v>
      </c>
      <c r="B13" s="419">
        <v>12700</v>
      </c>
      <c r="C13" s="420">
        <v>13428</v>
      </c>
      <c r="D13" s="420">
        <v>13558</v>
      </c>
      <c r="E13" s="420">
        <f t="shared" si="0"/>
        <v>-130</v>
      </c>
      <c r="F13" s="421">
        <f t="shared" si="1"/>
        <v>-0.9588434872400058</v>
      </c>
      <c r="G13" s="422">
        <f t="shared" si="2"/>
        <v>105.73228346456693</v>
      </c>
    </row>
    <row r="14" spans="1:7" s="136" customFormat="1" ht="15.75" customHeight="1">
      <c r="A14" s="418" t="s">
        <v>19</v>
      </c>
      <c r="B14" s="419">
        <v>7728</v>
      </c>
      <c r="C14" s="420">
        <v>7928</v>
      </c>
      <c r="D14" s="420">
        <v>5454</v>
      </c>
      <c r="E14" s="420">
        <f t="shared" si="0"/>
        <v>2474</v>
      </c>
      <c r="F14" s="421">
        <f t="shared" si="1"/>
        <v>45.36120278694536</v>
      </c>
      <c r="G14" s="422">
        <f t="shared" si="2"/>
        <v>102.5879917184265</v>
      </c>
    </row>
    <row r="15" spans="1:7" s="136" customFormat="1" ht="15.75" customHeight="1">
      <c r="A15" s="418" t="s">
        <v>20</v>
      </c>
      <c r="B15" s="419">
        <v>3141</v>
      </c>
      <c r="C15" s="420">
        <v>3128</v>
      </c>
      <c r="D15" s="420">
        <v>3048</v>
      </c>
      <c r="E15" s="420">
        <f t="shared" si="0"/>
        <v>80</v>
      </c>
      <c r="F15" s="421">
        <f t="shared" si="1"/>
        <v>2.6246719160104988</v>
      </c>
      <c r="G15" s="422">
        <f t="shared" si="2"/>
        <v>99.58611907035976</v>
      </c>
    </row>
    <row r="16" spans="1:7" s="136" customFormat="1" ht="15.75" customHeight="1">
      <c r="A16" s="418" t="s">
        <v>21</v>
      </c>
      <c r="B16" s="419">
        <v>12038</v>
      </c>
      <c r="C16" s="420">
        <v>11236</v>
      </c>
      <c r="D16" s="420">
        <v>21396</v>
      </c>
      <c r="E16" s="420">
        <f t="shared" si="0"/>
        <v>-10160</v>
      </c>
      <c r="F16" s="421">
        <f t="shared" si="1"/>
        <v>-47.48551131052533</v>
      </c>
      <c r="G16" s="422">
        <f t="shared" si="2"/>
        <v>93.33776374813093</v>
      </c>
    </row>
    <row r="17" spans="1:7" s="136" customFormat="1" ht="15.75" customHeight="1">
      <c r="A17" s="418" t="s">
        <v>22</v>
      </c>
      <c r="B17" s="419">
        <v>870</v>
      </c>
      <c r="C17" s="420">
        <v>1113</v>
      </c>
      <c r="D17" s="420">
        <v>2873</v>
      </c>
      <c r="E17" s="420">
        <f t="shared" si="0"/>
        <v>-1760</v>
      </c>
      <c r="F17" s="421">
        <f t="shared" si="1"/>
        <v>-61.26000696136443</v>
      </c>
      <c r="G17" s="422">
        <f t="shared" si="2"/>
        <v>127.93103448275862</v>
      </c>
    </row>
    <row r="18" spans="1:7" s="136" customFormat="1" ht="15.75" customHeight="1">
      <c r="A18" s="418" t="s">
        <v>23</v>
      </c>
      <c r="B18" s="419">
        <v>360</v>
      </c>
      <c r="C18" s="420">
        <v>440</v>
      </c>
      <c r="D18" s="420">
        <v>237</v>
      </c>
      <c r="E18" s="420">
        <f t="shared" si="0"/>
        <v>203</v>
      </c>
      <c r="F18" s="421">
        <f t="shared" si="1"/>
        <v>85.65400843881856</v>
      </c>
      <c r="G18" s="422">
        <f t="shared" si="2"/>
        <v>122.22222222222223</v>
      </c>
    </row>
    <row r="19" spans="1:7" s="136" customFormat="1" ht="15.75" customHeight="1">
      <c r="A19" s="418" t="s">
        <v>24</v>
      </c>
      <c r="B19" s="419">
        <v>4</v>
      </c>
      <c r="C19" s="420">
        <v>6</v>
      </c>
      <c r="D19" s="420">
        <v>-4</v>
      </c>
      <c r="E19" s="420">
        <f t="shared" si="0"/>
        <v>10</v>
      </c>
      <c r="F19" s="421">
        <f t="shared" si="1"/>
        <v>-250</v>
      </c>
      <c r="G19" s="422">
        <f t="shared" si="2"/>
        <v>150</v>
      </c>
    </row>
    <row r="20" spans="1:7" s="86" customFormat="1" ht="15.75" customHeight="1">
      <c r="A20" s="417" t="s">
        <v>25</v>
      </c>
      <c r="B20" s="414">
        <f>SUM(B21:B25)</f>
        <v>87322</v>
      </c>
      <c r="C20" s="414">
        <f>SUM(C21:C25)</f>
        <v>95166</v>
      </c>
      <c r="D20" s="414">
        <f>SUM(D21:D25)</f>
        <v>104845</v>
      </c>
      <c r="E20" s="414">
        <f>SUM(E21:E25)</f>
        <v>-9679</v>
      </c>
      <c r="F20" s="415">
        <f t="shared" si="1"/>
        <v>-9.23172301969574</v>
      </c>
      <c r="G20" s="416">
        <f aca="true" t="shared" si="3" ref="G20:G32">C20/B20*100</f>
        <v>108.98284510203615</v>
      </c>
    </row>
    <row r="21" spans="1:7" s="136" customFormat="1" ht="15.75" customHeight="1">
      <c r="A21" s="418" t="s">
        <v>26</v>
      </c>
      <c r="B21" s="420">
        <v>20053</v>
      </c>
      <c r="C21" s="420">
        <v>20053</v>
      </c>
      <c r="D21" s="420">
        <v>14043</v>
      </c>
      <c r="E21" s="420">
        <f>C21-D21</f>
        <v>6010</v>
      </c>
      <c r="F21" s="421">
        <f t="shared" si="1"/>
        <v>42.797123121840066</v>
      </c>
      <c r="G21" s="422">
        <f t="shared" si="3"/>
        <v>100</v>
      </c>
    </row>
    <row r="22" spans="1:7" s="136" customFormat="1" ht="15.75" customHeight="1">
      <c r="A22" s="418" t="s">
        <v>27</v>
      </c>
      <c r="B22" s="420">
        <v>12189</v>
      </c>
      <c r="C22" s="420">
        <v>15000</v>
      </c>
      <c r="D22" s="420">
        <v>9352</v>
      </c>
      <c r="E22" s="420">
        <f>C22-D22</f>
        <v>5648</v>
      </c>
      <c r="F22" s="421">
        <f t="shared" si="1"/>
        <v>60.393498716852015</v>
      </c>
      <c r="G22" s="422">
        <f t="shared" si="3"/>
        <v>123.06177701206005</v>
      </c>
    </row>
    <row r="23" spans="1:7" s="136" customFormat="1" ht="15.75" customHeight="1">
      <c r="A23" s="418" t="s">
        <v>28</v>
      </c>
      <c r="B23" s="420">
        <v>1000</v>
      </c>
      <c r="C23" s="420">
        <v>1100</v>
      </c>
      <c r="D23" s="420">
        <v>3035</v>
      </c>
      <c r="E23" s="420">
        <f>C23-D23</f>
        <v>-1935</v>
      </c>
      <c r="F23" s="421">
        <f t="shared" si="1"/>
        <v>-63.75617792421746</v>
      </c>
      <c r="G23" s="422">
        <f t="shared" si="3"/>
        <v>110.00000000000001</v>
      </c>
    </row>
    <row r="24" spans="1:7" s="136" customFormat="1" ht="15.75" customHeight="1">
      <c r="A24" s="423" t="s">
        <v>29</v>
      </c>
      <c r="B24" s="420">
        <v>53895</v>
      </c>
      <c r="C24" s="420">
        <v>58628</v>
      </c>
      <c r="D24" s="420">
        <v>76092</v>
      </c>
      <c r="E24" s="420">
        <f>C24-D24</f>
        <v>-17464</v>
      </c>
      <c r="F24" s="421">
        <f t="shared" si="1"/>
        <v>-22.9511643799611</v>
      </c>
      <c r="G24" s="422">
        <f t="shared" si="3"/>
        <v>108.78189071342426</v>
      </c>
    </row>
    <row r="25" spans="1:7" s="136" customFormat="1" ht="15.75" customHeight="1">
      <c r="A25" s="418" t="s">
        <v>30</v>
      </c>
      <c r="B25" s="420">
        <v>185</v>
      </c>
      <c r="C25" s="420">
        <v>385</v>
      </c>
      <c r="D25" s="420">
        <v>2323</v>
      </c>
      <c r="E25" s="420">
        <f>C25-D25</f>
        <v>-1938</v>
      </c>
      <c r="F25" s="421">
        <f t="shared" si="1"/>
        <v>-83.42660352991821</v>
      </c>
      <c r="G25" s="422">
        <f t="shared" si="3"/>
        <v>208.10810810810813</v>
      </c>
    </row>
    <row r="26" spans="1:7" s="86" customFormat="1" ht="18" customHeight="1">
      <c r="A26" s="413" t="s">
        <v>31</v>
      </c>
      <c r="B26" s="57">
        <v>512095</v>
      </c>
      <c r="C26" s="57">
        <v>523445</v>
      </c>
      <c r="D26" s="57">
        <v>408177</v>
      </c>
      <c r="E26" s="57">
        <f aca="true" t="shared" si="4" ref="E26:E34">C26-D26</f>
        <v>115268</v>
      </c>
      <c r="F26" s="415">
        <f t="shared" si="1"/>
        <v>28.23970973376746</v>
      </c>
      <c r="G26" s="416">
        <f t="shared" si="3"/>
        <v>102.21638563157227</v>
      </c>
    </row>
    <row r="27" spans="1:7" s="86" customFormat="1" ht="18.75" customHeight="1">
      <c r="A27" s="413" t="s">
        <v>32</v>
      </c>
      <c r="B27" s="57">
        <f>SUM(B28:B32)</f>
        <v>1436629</v>
      </c>
      <c r="C27" s="57">
        <f>SUM(C28:C32)</f>
        <v>1421646</v>
      </c>
      <c r="D27" s="57">
        <f>SUM(D28:D32)</f>
        <v>1158854</v>
      </c>
      <c r="E27" s="57">
        <f t="shared" si="4"/>
        <v>262792</v>
      </c>
      <c r="F27" s="415">
        <f t="shared" si="1"/>
        <v>22.676885958024048</v>
      </c>
      <c r="G27" s="416">
        <f t="shared" si="3"/>
        <v>98.95707242440463</v>
      </c>
    </row>
    <row r="28" spans="1:7" s="136" customFormat="1" ht="15.75" customHeight="1" hidden="1">
      <c r="A28" s="418" t="s">
        <v>33</v>
      </c>
      <c r="B28" s="419">
        <v>217510</v>
      </c>
      <c r="C28" s="420">
        <v>245550</v>
      </c>
      <c r="D28" s="420">
        <v>223208</v>
      </c>
      <c r="E28" s="420">
        <f t="shared" si="4"/>
        <v>22342</v>
      </c>
      <c r="F28" s="421">
        <f t="shared" si="1"/>
        <v>10.009497867459947</v>
      </c>
      <c r="G28" s="422">
        <f t="shared" si="3"/>
        <v>112.89136131672106</v>
      </c>
    </row>
    <row r="29" spans="1:7" s="136" customFormat="1" ht="15.75" customHeight="1" hidden="1">
      <c r="A29" s="418" t="s">
        <v>34</v>
      </c>
      <c r="B29" s="419">
        <v>727439</v>
      </c>
      <c r="C29" s="420">
        <v>706160</v>
      </c>
      <c r="D29" s="420">
        <v>667268</v>
      </c>
      <c r="E29" s="420">
        <f t="shared" si="4"/>
        <v>38892</v>
      </c>
      <c r="F29" s="421">
        <f t="shared" si="1"/>
        <v>5.828542654525618</v>
      </c>
      <c r="G29" s="422">
        <f t="shared" si="3"/>
        <v>97.07480627241597</v>
      </c>
    </row>
    <row r="30" spans="1:7" s="136" customFormat="1" ht="15.75" customHeight="1" hidden="1">
      <c r="A30" s="418" t="s">
        <v>35</v>
      </c>
      <c r="B30" s="419">
        <v>393750</v>
      </c>
      <c r="C30" s="420">
        <v>364976</v>
      </c>
      <c r="D30" s="420">
        <v>185565</v>
      </c>
      <c r="E30" s="420">
        <f t="shared" si="4"/>
        <v>179411</v>
      </c>
      <c r="F30" s="421">
        <f t="shared" si="1"/>
        <v>96.6836418505645</v>
      </c>
      <c r="G30" s="422">
        <f t="shared" si="3"/>
        <v>92.69231746031747</v>
      </c>
    </row>
    <row r="31" spans="1:7" s="136" customFormat="1" ht="15.75" customHeight="1" hidden="1">
      <c r="A31" s="418" t="s">
        <v>36</v>
      </c>
      <c r="B31" s="419">
        <v>57930</v>
      </c>
      <c r="C31" s="420">
        <v>66960</v>
      </c>
      <c r="D31" s="420">
        <v>49095</v>
      </c>
      <c r="E31" s="420">
        <f t="shared" si="4"/>
        <v>17865</v>
      </c>
      <c r="F31" s="421">
        <f t="shared" si="1"/>
        <v>36.38863428047663</v>
      </c>
      <c r="G31" s="422">
        <f t="shared" si="3"/>
        <v>115.58777835318487</v>
      </c>
    </row>
    <row r="32" spans="1:7" s="136" customFormat="1" ht="15.75" customHeight="1" hidden="1">
      <c r="A32" s="257" t="s">
        <v>37</v>
      </c>
      <c r="B32" s="424">
        <v>40000</v>
      </c>
      <c r="C32" s="425">
        <v>38000</v>
      </c>
      <c r="D32" s="425">
        <v>33718</v>
      </c>
      <c r="E32" s="420">
        <f t="shared" si="4"/>
        <v>4282</v>
      </c>
      <c r="F32" s="426"/>
      <c r="G32" s="427"/>
    </row>
    <row r="33" spans="1:7" s="136" customFormat="1" ht="15.75" customHeight="1" hidden="1">
      <c r="A33" s="413" t="s">
        <v>38</v>
      </c>
      <c r="B33" s="424"/>
      <c r="C33" s="425"/>
      <c r="D33" s="425">
        <v>-18297</v>
      </c>
      <c r="E33" s="420">
        <f t="shared" si="4"/>
        <v>18297</v>
      </c>
      <c r="F33" s="426"/>
      <c r="G33" s="427"/>
    </row>
    <row r="34" spans="1:7" s="86" customFormat="1" ht="18.75" customHeight="1">
      <c r="A34" s="428" t="s">
        <v>39</v>
      </c>
      <c r="B34" s="429">
        <f>B6+B26+B27+B33</f>
        <v>2324219</v>
      </c>
      <c r="C34" s="429">
        <f>C6+C26+C27+C33</f>
        <v>2335877</v>
      </c>
      <c r="D34" s="429">
        <f>D6+D26+D27+D33</f>
        <v>1888548</v>
      </c>
      <c r="E34" s="430">
        <f t="shared" si="4"/>
        <v>447329</v>
      </c>
      <c r="F34" s="431">
        <f>E34/D34*100</f>
        <v>23.68639822763308</v>
      </c>
      <c r="G34" s="432">
        <f>C34/B34*100</f>
        <v>100.50158784520735</v>
      </c>
    </row>
    <row r="35" spans="1:256" s="86" customFormat="1" ht="42" customHeight="1">
      <c r="A35" s="433" t="s">
        <v>40</v>
      </c>
      <c r="B35" s="434"/>
      <c r="C35" s="434"/>
      <c r="D35" s="434"/>
      <c r="E35" s="434"/>
      <c r="F35" s="434"/>
      <c r="G35" s="434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  <c r="IF35" s="160"/>
      <c r="IG35" s="160"/>
      <c r="IH35" s="160"/>
      <c r="II35" s="160"/>
      <c r="IJ35" s="160"/>
      <c r="IK35" s="160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</row>
  </sheetData>
  <sheetProtection/>
  <mergeCells count="7">
    <mergeCell ref="A1:B1"/>
    <mergeCell ref="A2:G2"/>
    <mergeCell ref="C4:F4"/>
    <mergeCell ref="A35:G35"/>
    <mergeCell ref="A4:A5"/>
    <mergeCell ref="B4:B5"/>
    <mergeCell ref="G4:G5"/>
  </mergeCells>
  <printOptions horizontalCentered="1"/>
  <pageMargins left="0.8300000000000001" right="0.8300000000000001" top="0.7900000000000001" bottom="0.7900000000000001" header="0.51" footer="0.51"/>
  <pageSetup firstPageNumber="15" useFirstPageNumber="1" fitToHeight="1" fitToWidth="1" horizontalDpi="600" verticalDpi="6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1"/>
  <sheetViews>
    <sheetView zoomScaleSheetLayoutView="100" workbookViewId="0" topLeftCell="A1">
      <selection activeCell="I14" sqref="I14"/>
    </sheetView>
  </sheetViews>
  <sheetFormatPr defaultColWidth="9.00390625" defaultRowHeight="14.25"/>
  <cols>
    <col min="1" max="1" width="5.50390625" style="216" customWidth="1"/>
    <col min="2" max="2" width="35.875" style="136" customWidth="1"/>
    <col min="3" max="3" width="21.375" style="136" customWidth="1"/>
    <col min="4" max="4" width="21.125" style="136" customWidth="1"/>
    <col min="5" max="5" width="18.875" style="136" customWidth="1"/>
    <col min="6" max="6" width="20.125" style="136" customWidth="1"/>
    <col min="7" max="7" width="13.625" style="136" customWidth="1"/>
    <col min="8" max="244" width="9.00390625" style="136" customWidth="1"/>
    <col min="245" max="250" width="9.00390625" style="72" customWidth="1"/>
    <col min="251" max="16384" width="9.00390625" style="72" customWidth="1"/>
  </cols>
  <sheetData>
    <row r="1" spans="1:7" ht="16.5" customHeight="1">
      <c r="A1" s="116" t="s">
        <v>195</v>
      </c>
      <c r="B1" s="116"/>
      <c r="C1" s="160"/>
      <c r="F1" s="160"/>
      <c r="G1" s="160"/>
    </row>
    <row r="2" spans="1:8" ht="37.5" customHeight="1">
      <c r="A2" s="54" t="s">
        <v>196</v>
      </c>
      <c r="B2" s="54"/>
      <c r="C2" s="54"/>
      <c r="D2" s="54"/>
      <c r="E2" s="54"/>
      <c r="F2" s="54"/>
      <c r="G2" s="54"/>
      <c r="H2" s="217"/>
    </row>
    <row r="3" spans="4:7" ht="23.25" customHeight="1">
      <c r="D3" s="218"/>
      <c r="E3" s="219"/>
      <c r="F3" s="183" t="s">
        <v>2</v>
      </c>
      <c r="G3" s="219"/>
    </row>
    <row r="4" spans="1:7" ht="16.5" customHeight="1">
      <c r="A4" s="184" t="s">
        <v>43</v>
      </c>
      <c r="B4" s="35" t="s">
        <v>44</v>
      </c>
      <c r="C4" s="220" t="s">
        <v>197</v>
      </c>
      <c r="D4" s="221" t="s">
        <v>194</v>
      </c>
      <c r="E4" s="221" t="s">
        <v>9</v>
      </c>
      <c r="F4" s="222" t="s">
        <v>10</v>
      </c>
      <c r="G4" s="223"/>
    </row>
    <row r="5" spans="1:7" ht="15" customHeight="1">
      <c r="A5" s="187"/>
      <c r="B5" s="224"/>
      <c r="C5" s="225"/>
      <c r="D5" s="221"/>
      <c r="E5" s="221"/>
      <c r="F5" s="222"/>
      <c r="G5" s="223"/>
    </row>
    <row r="6" spans="1:7" ht="24" customHeight="1">
      <c r="A6" s="187" t="s">
        <v>45</v>
      </c>
      <c r="B6" s="226" t="s">
        <v>46</v>
      </c>
      <c r="C6" s="227">
        <f>'附表2-2021年一般预算财力'!D6</f>
        <v>390786</v>
      </c>
      <c r="D6" s="228">
        <f>'附表9-2022年收入预算'!C5</f>
        <v>420095</v>
      </c>
      <c r="E6" s="228">
        <f>D6-C6</f>
        <v>29309</v>
      </c>
      <c r="F6" s="229">
        <f>E6/C6*100</f>
        <v>7.500012794726525</v>
      </c>
      <c r="G6" s="230"/>
    </row>
    <row r="7" spans="1:7" ht="24" customHeight="1">
      <c r="A7" s="187" t="s">
        <v>47</v>
      </c>
      <c r="B7" s="173" t="s">
        <v>48</v>
      </c>
      <c r="C7" s="227">
        <f>'附表2-2021年一般预算财力'!D7</f>
        <v>188152</v>
      </c>
      <c r="D7" s="228">
        <f>D8+D12+D13</f>
        <v>118445</v>
      </c>
      <c r="E7" s="228">
        <f aca="true" t="shared" si="0" ref="E7:E21">D7-C7</f>
        <v>-69707</v>
      </c>
      <c r="F7" s="229">
        <f>E7/C7*100</f>
        <v>-37.048237595135845</v>
      </c>
      <c r="G7" s="230"/>
    </row>
    <row r="8" spans="1:244" s="180" customFormat="1" ht="24" customHeight="1">
      <c r="A8" s="187">
        <v>1</v>
      </c>
      <c r="B8" s="155" t="s">
        <v>49</v>
      </c>
      <c r="C8" s="231">
        <f>'附表2-2021年一般预算财力'!D8</f>
        <v>132113</v>
      </c>
      <c r="D8" s="232">
        <f>D9+D10</f>
        <v>127613</v>
      </c>
      <c r="E8" s="233"/>
      <c r="F8" s="229"/>
      <c r="G8" s="234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</row>
    <row r="9" spans="1:244" s="180" customFormat="1" ht="24" customHeight="1">
      <c r="A9" s="187"/>
      <c r="B9" s="152" t="s">
        <v>50</v>
      </c>
      <c r="C9" s="231">
        <f>'附表2-2021年一般预算财力'!D9</f>
        <v>6039</v>
      </c>
      <c r="D9" s="232">
        <v>6039</v>
      </c>
      <c r="E9" s="233"/>
      <c r="F9" s="229"/>
      <c r="G9" s="234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</row>
    <row r="10" spans="1:244" s="180" customFormat="1" ht="24" customHeight="1">
      <c r="A10" s="187"/>
      <c r="B10" s="152" t="s">
        <v>51</v>
      </c>
      <c r="C10" s="231">
        <f>'附表2-2021年一般预算财力'!D10</f>
        <v>126074</v>
      </c>
      <c r="D10" s="232">
        <v>121574</v>
      </c>
      <c r="E10" s="233"/>
      <c r="F10" s="229"/>
      <c r="G10" s="234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</row>
    <row r="11" spans="1:244" s="180" customFormat="1" ht="24" customHeight="1" hidden="1">
      <c r="A11" s="187"/>
      <c r="B11" s="152" t="s">
        <v>52</v>
      </c>
      <c r="C11" s="231">
        <f>'附表2-2021年一般预算财力'!D11</f>
        <v>0</v>
      </c>
      <c r="D11" s="232"/>
      <c r="E11" s="233"/>
      <c r="F11" s="229"/>
      <c r="G11" s="234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</row>
    <row r="12" spans="1:244" s="180" customFormat="1" ht="24" customHeight="1">
      <c r="A12" s="187">
        <v>2</v>
      </c>
      <c r="B12" s="155" t="s">
        <v>53</v>
      </c>
      <c r="C12" s="231">
        <f>'附表2-2021年一般预算财力'!D12</f>
        <v>89600</v>
      </c>
      <c r="D12" s="233">
        <v>29596</v>
      </c>
      <c r="E12" s="233"/>
      <c r="F12" s="229"/>
      <c r="G12" s="234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</row>
    <row r="13" spans="1:244" s="180" customFormat="1" ht="24" customHeight="1">
      <c r="A13" s="187">
        <v>3</v>
      </c>
      <c r="B13" s="155" t="s">
        <v>54</v>
      </c>
      <c r="C13" s="231">
        <f>'附表2-2021年一般预算财力'!D13</f>
        <v>-33561</v>
      </c>
      <c r="D13" s="232">
        <v>-38764</v>
      </c>
      <c r="E13" s="233"/>
      <c r="F13" s="229"/>
      <c r="G13" s="234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</row>
    <row r="14" spans="1:7" ht="24" customHeight="1">
      <c r="A14" s="235" t="s">
        <v>55</v>
      </c>
      <c r="B14" s="236" t="s">
        <v>56</v>
      </c>
      <c r="C14" s="228">
        <f>C6+C7</f>
        <v>578938</v>
      </c>
      <c r="D14" s="228">
        <f>D6+D7</f>
        <v>538540</v>
      </c>
      <c r="E14" s="228">
        <f t="shared" si="0"/>
        <v>-40398</v>
      </c>
      <c r="F14" s="229">
        <f>E14/C14*100</f>
        <v>-6.977949279542887</v>
      </c>
      <c r="G14" s="230"/>
    </row>
    <row r="15" spans="1:6" ht="24" customHeight="1">
      <c r="A15" s="237" t="s">
        <v>57</v>
      </c>
      <c r="B15" s="236" t="s">
        <v>58</v>
      </c>
      <c r="C15" s="227">
        <f>'附表2-2021年一般预算财力'!D15</f>
        <v>62857</v>
      </c>
      <c r="D15" s="238">
        <v>25000</v>
      </c>
      <c r="E15" s="228">
        <f t="shared" si="0"/>
        <v>-37857</v>
      </c>
      <c r="F15" s="229">
        <f>E15/C15*100</f>
        <v>-60.2271823345053</v>
      </c>
    </row>
    <row r="16" spans="1:6" ht="24" customHeight="1">
      <c r="A16" s="237" t="s">
        <v>59</v>
      </c>
      <c r="B16" s="236" t="s">
        <v>60</v>
      </c>
      <c r="C16" s="227">
        <f>'附表2-2021年一般预算财力'!D16</f>
        <v>31317</v>
      </c>
      <c r="D16" s="238">
        <f>D17+D18</f>
        <v>56802</v>
      </c>
      <c r="E16" s="228">
        <f t="shared" si="0"/>
        <v>25485</v>
      </c>
      <c r="F16" s="229">
        <f>E16/C16*100</f>
        <v>81.37752658300603</v>
      </c>
    </row>
    <row r="17" spans="1:6" ht="24" customHeight="1">
      <c r="A17" s="237"/>
      <c r="B17" s="155" t="s">
        <v>61</v>
      </c>
      <c r="C17" s="231">
        <f>'附表2-2021年一般预算财力'!D17</f>
        <v>30000</v>
      </c>
      <c r="D17" s="239">
        <v>50000</v>
      </c>
      <c r="E17" s="233"/>
      <c r="F17" s="229"/>
    </row>
    <row r="18" spans="1:6" ht="24" customHeight="1">
      <c r="A18" s="237"/>
      <c r="B18" s="155" t="s">
        <v>62</v>
      </c>
      <c r="C18" s="231">
        <f>'附表2-2021年一般预算财力'!D18</f>
        <v>1317</v>
      </c>
      <c r="D18" s="239">
        <v>6802</v>
      </c>
      <c r="E18" s="233"/>
      <c r="F18" s="229"/>
    </row>
    <row r="19" spans="1:6" ht="24" customHeight="1">
      <c r="A19" s="237" t="s">
        <v>63</v>
      </c>
      <c r="B19" s="236" t="s">
        <v>64</v>
      </c>
      <c r="C19" s="227">
        <f>'附表2-2021年一般预算财力'!D19</f>
        <v>90000</v>
      </c>
      <c r="D19" s="238"/>
      <c r="E19" s="228">
        <f t="shared" si="0"/>
        <v>-90000</v>
      </c>
      <c r="F19" s="229">
        <f>E19/C19*100</f>
        <v>-100</v>
      </c>
    </row>
    <row r="20" spans="1:6" ht="24" customHeight="1">
      <c r="A20" s="237" t="s">
        <v>65</v>
      </c>
      <c r="B20" s="236" t="s">
        <v>66</v>
      </c>
      <c r="C20" s="227">
        <f>'附表2-2021年一般预算财力'!D20</f>
        <v>2417</v>
      </c>
      <c r="D20" s="238">
        <v>18334</v>
      </c>
      <c r="E20" s="228">
        <f t="shared" si="0"/>
        <v>15917</v>
      </c>
      <c r="F20" s="229">
        <f>E20/C20*100</f>
        <v>658.5436491518411</v>
      </c>
    </row>
    <row r="21" spans="1:6" ht="24" customHeight="1">
      <c r="A21" s="240" t="s">
        <v>67</v>
      </c>
      <c r="B21" s="241" t="s">
        <v>68</v>
      </c>
      <c r="C21" s="242">
        <f>C14+C15+C16+C20+C19</f>
        <v>765529</v>
      </c>
      <c r="D21" s="242">
        <f>D14+D15+D16+D20+D19</f>
        <v>638676</v>
      </c>
      <c r="E21" s="243">
        <f t="shared" si="0"/>
        <v>-126853</v>
      </c>
      <c r="F21" s="244">
        <f>E21/C21*100</f>
        <v>-16.570632856495312</v>
      </c>
    </row>
  </sheetData>
  <sheetProtection/>
  <mergeCells count="8">
    <mergeCell ref="A1:B1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8300000000000001" right="0.8300000000000001" top="0.7900000000000001" bottom="0.7900000000000001" header="0.51" footer="0.51"/>
  <pageSetup fitToHeight="1" fitToWidth="1" horizontalDpi="600" verticalDpi="600" orientation="landscape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workbookViewId="0" topLeftCell="A1">
      <selection activeCell="K18" sqref="K18"/>
    </sheetView>
  </sheetViews>
  <sheetFormatPr defaultColWidth="9.00390625" defaultRowHeight="14.25"/>
  <cols>
    <col min="1" max="1" width="7.75390625" style="72" customWidth="1"/>
    <col min="2" max="2" width="32.875" style="72" customWidth="1"/>
    <col min="3" max="3" width="21.875" style="115" customWidth="1"/>
    <col min="4" max="5" width="21.75390625" style="72" customWidth="1"/>
    <col min="6" max="6" width="23.125" style="72" customWidth="1"/>
    <col min="7" max="8" width="9.00390625" style="72" customWidth="1"/>
    <col min="9" max="10" width="9.00390625" style="72" hidden="1" customWidth="1"/>
    <col min="11" max="248" width="9.00390625" style="72" customWidth="1"/>
    <col min="249" max="16384" width="9.00390625" style="72" customWidth="1"/>
  </cols>
  <sheetData>
    <row r="1" spans="1:3" s="72" customFormat="1" ht="14.25">
      <c r="A1" s="72" t="s">
        <v>198</v>
      </c>
      <c r="B1" s="181"/>
      <c r="C1" s="182"/>
    </row>
    <row r="2" spans="1:6" s="72" customFormat="1" ht="23.25" customHeight="1">
      <c r="A2" s="54" t="s">
        <v>199</v>
      </c>
      <c r="B2" s="54"/>
      <c r="C2" s="54"/>
      <c r="D2" s="54"/>
      <c r="E2" s="54"/>
      <c r="F2" s="54"/>
    </row>
    <row r="3" spans="3:6" s="72" customFormat="1" ht="18" customHeight="1">
      <c r="C3" s="115"/>
      <c r="F3" s="183" t="s">
        <v>2</v>
      </c>
    </row>
    <row r="4" spans="1:10" s="180" customFormat="1" ht="33" customHeight="1">
      <c r="A4" s="202" t="s">
        <v>43</v>
      </c>
      <c r="B4" s="111" t="s">
        <v>71</v>
      </c>
      <c r="C4" s="111" t="s">
        <v>200</v>
      </c>
      <c r="D4" s="111" t="s">
        <v>201</v>
      </c>
      <c r="E4" s="111" t="s">
        <v>202</v>
      </c>
      <c r="F4" s="112" t="s">
        <v>203</v>
      </c>
      <c r="I4" s="180" t="s">
        <v>204</v>
      </c>
      <c r="J4" s="180" t="s">
        <v>205</v>
      </c>
    </row>
    <row r="5" spans="1:10" s="72" customFormat="1" ht="19.5" customHeight="1">
      <c r="A5" s="203" t="s">
        <v>45</v>
      </c>
      <c r="B5" s="204" t="s">
        <v>78</v>
      </c>
      <c r="C5" s="189">
        <v>90378</v>
      </c>
      <c r="D5" s="205">
        <v>29</v>
      </c>
      <c r="E5" s="206">
        <v>22</v>
      </c>
      <c r="F5" s="207">
        <f>SUM(C5:E5)</f>
        <v>90429</v>
      </c>
      <c r="G5" s="192"/>
      <c r="I5" s="192" t="e">
        <f>C5+#REF!</f>
        <v>#REF!</v>
      </c>
      <c r="J5" s="192" t="e">
        <f>D5+#REF!</f>
        <v>#REF!</v>
      </c>
    </row>
    <row r="6" spans="1:10" s="72" customFormat="1" ht="19.5" customHeight="1">
      <c r="A6" s="203" t="s">
        <v>47</v>
      </c>
      <c r="B6" s="204" t="s">
        <v>79</v>
      </c>
      <c r="C6" s="189">
        <v>1032</v>
      </c>
      <c r="D6" s="205"/>
      <c r="E6" s="206">
        <v>0</v>
      </c>
      <c r="F6" s="207">
        <f aca="true" t="shared" si="0" ref="F6:F26">SUM(C6:E6)</f>
        <v>1032</v>
      </c>
      <c r="G6" s="192"/>
      <c r="I6" s="192" t="e">
        <f>C6+#REF!</f>
        <v>#REF!</v>
      </c>
      <c r="J6" s="192" t="e">
        <f>D6+#REF!</f>
        <v>#REF!</v>
      </c>
    </row>
    <row r="7" spans="1:10" s="72" customFormat="1" ht="19.5" customHeight="1">
      <c r="A7" s="203" t="s">
        <v>55</v>
      </c>
      <c r="B7" s="204" t="s">
        <v>80</v>
      </c>
      <c r="C7" s="189">
        <v>28222</v>
      </c>
      <c r="D7" s="205">
        <v>354</v>
      </c>
      <c r="E7" s="206">
        <v>826</v>
      </c>
      <c r="F7" s="207">
        <f t="shared" si="0"/>
        <v>29402</v>
      </c>
      <c r="G7" s="192"/>
      <c r="I7" s="192" t="e">
        <f>C7+#REF!</f>
        <v>#REF!</v>
      </c>
      <c r="J7" s="192" t="e">
        <f>D7+#REF!</f>
        <v>#REF!</v>
      </c>
    </row>
    <row r="8" spans="1:10" s="72" customFormat="1" ht="19.5" customHeight="1">
      <c r="A8" s="203" t="s">
        <v>57</v>
      </c>
      <c r="B8" s="204" t="s">
        <v>81</v>
      </c>
      <c r="C8" s="189">
        <v>169856</v>
      </c>
      <c r="D8" s="189">
        <v>13248</v>
      </c>
      <c r="E8" s="208">
        <v>2204</v>
      </c>
      <c r="F8" s="207">
        <f t="shared" si="0"/>
        <v>185308</v>
      </c>
      <c r="G8" s="192"/>
      <c r="I8" s="192" t="e">
        <f>C8+#REF!</f>
        <v>#REF!</v>
      </c>
      <c r="J8" s="192" t="e">
        <f>D8+#REF!</f>
        <v>#REF!</v>
      </c>
    </row>
    <row r="9" spans="1:10" s="72" customFormat="1" ht="19.5" customHeight="1">
      <c r="A9" s="203" t="s">
        <v>59</v>
      </c>
      <c r="B9" s="204" t="s">
        <v>82</v>
      </c>
      <c r="C9" s="189">
        <v>18616</v>
      </c>
      <c r="D9" s="189"/>
      <c r="E9" s="208">
        <v>12</v>
      </c>
      <c r="F9" s="207">
        <f t="shared" si="0"/>
        <v>18628</v>
      </c>
      <c r="G9" s="192"/>
      <c r="I9" s="192" t="e">
        <f>C9+#REF!</f>
        <v>#REF!</v>
      </c>
      <c r="J9" s="192" t="e">
        <f>D9+#REF!</f>
        <v>#REF!</v>
      </c>
    </row>
    <row r="10" spans="1:10" s="72" customFormat="1" ht="19.5" customHeight="1">
      <c r="A10" s="203" t="s">
        <v>63</v>
      </c>
      <c r="B10" s="204" t="s">
        <v>206</v>
      </c>
      <c r="C10" s="189">
        <v>10201</v>
      </c>
      <c r="D10" s="189">
        <v>353</v>
      </c>
      <c r="E10" s="208">
        <v>175</v>
      </c>
      <c r="F10" s="207">
        <f t="shared" si="0"/>
        <v>10729</v>
      </c>
      <c r="G10" s="192"/>
      <c r="I10" s="192" t="e">
        <f>C10+#REF!</f>
        <v>#REF!</v>
      </c>
      <c r="J10" s="192" t="e">
        <f>D10+#REF!</f>
        <v>#REF!</v>
      </c>
    </row>
    <row r="11" spans="1:10" s="72" customFormat="1" ht="19.5" customHeight="1">
      <c r="A11" s="203" t="s">
        <v>65</v>
      </c>
      <c r="B11" s="204" t="s">
        <v>84</v>
      </c>
      <c r="C11" s="189">
        <v>51881</v>
      </c>
      <c r="D11" s="189">
        <v>2726</v>
      </c>
      <c r="E11" s="208">
        <v>589</v>
      </c>
      <c r="F11" s="207">
        <f t="shared" si="0"/>
        <v>55196</v>
      </c>
      <c r="G11" s="192"/>
      <c r="I11" s="192" t="e">
        <f>C11+#REF!</f>
        <v>#REF!</v>
      </c>
      <c r="J11" s="192" t="e">
        <f>D11+#REF!</f>
        <v>#REF!</v>
      </c>
    </row>
    <row r="12" spans="1:10" s="72" customFormat="1" ht="19.5" customHeight="1">
      <c r="A12" s="203" t="s">
        <v>67</v>
      </c>
      <c r="B12" s="204" t="s">
        <v>85</v>
      </c>
      <c r="C12" s="189">
        <v>36984</v>
      </c>
      <c r="D12" s="189">
        <v>2150</v>
      </c>
      <c r="E12" s="208">
        <v>3936</v>
      </c>
      <c r="F12" s="207">
        <f t="shared" si="0"/>
        <v>43070</v>
      </c>
      <c r="G12" s="192"/>
      <c r="I12" s="192" t="e">
        <f>C12+#REF!</f>
        <v>#REF!</v>
      </c>
      <c r="J12" s="192" t="e">
        <f>D12+#REF!</f>
        <v>#REF!</v>
      </c>
    </row>
    <row r="13" spans="1:10" s="72" customFormat="1" ht="19.5" customHeight="1">
      <c r="A13" s="203" t="s">
        <v>86</v>
      </c>
      <c r="B13" s="204" t="s">
        <v>87</v>
      </c>
      <c r="C13" s="189">
        <v>9184</v>
      </c>
      <c r="D13" s="189"/>
      <c r="E13" s="208">
        <v>0</v>
      </c>
      <c r="F13" s="207">
        <f t="shared" si="0"/>
        <v>9184</v>
      </c>
      <c r="G13" s="192"/>
      <c r="I13" s="192" t="e">
        <f>C13+#REF!</f>
        <v>#REF!</v>
      </c>
      <c r="J13" s="192" t="e">
        <f>D13+#REF!</f>
        <v>#REF!</v>
      </c>
    </row>
    <row r="14" spans="1:10" s="72" customFormat="1" ht="19.5" customHeight="1">
      <c r="A14" s="203" t="s">
        <v>88</v>
      </c>
      <c r="B14" s="204" t="s">
        <v>89</v>
      </c>
      <c r="C14" s="189">
        <v>58809</v>
      </c>
      <c r="D14" s="189">
        <v>447</v>
      </c>
      <c r="E14" s="208">
        <v>6104</v>
      </c>
      <c r="F14" s="207">
        <f t="shared" si="0"/>
        <v>65360</v>
      </c>
      <c r="G14" s="192"/>
      <c r="I14" s="192" t="e">
        <f>C14+#REF!</f>
        <v>#REF!</v>
      </c>
      <c r="J14" s="192" t="e">
        <f>D14+#REF!</f>
        <v>#REF!</v>
      </c>
    </row>
    <row r="15" spans="1:10" s="72" customFormat="1" ht="19.5" customHeight="1">
      <c r="A15" s="203" t="s">
        <v>90</v>
      </c>
      <c r="B15" s="204" t="s">
        <v>91</v>
      </c>
      <c r="C15" s="189">
        <v>13981</v>
      </c>
      <c r="D15" s="189">
        <v>733</v>
      </c>
      <c r="E15" s="208">
        <v>1138</v>
      </c>
      <c r="F15" s="207">
        <f t="shared" si="0"/>
        <v>15852</v>
      </c>
      <c r="G15" s="192"/>
      <c r="I15" s="192" t="e">
        <f>C15+#REF!</f>
        <v>#REF!</v>
      </c>
      <c r="J15" s="192" t="e">
        <f>D15+#REF!</f>
        <v>#REF!</v>
      </c>
    </row>
    <row r="16" spans="1:10" s="72" customFormat="1" ht="19.5" customHeight="1">
      <c r="A16" s="203" t="s">
        <v>92</v>
      </c>
      <c r="B16" s="204" t="s">
        <v>93</v>
      </c>
      <c r="C16" s="189">
        <v>1754</v>
      </c>
      <c r="D16" s="205"/>
      <c r="E16" s="206">
        <v>96</v>
      </c>
      <c r="F16" s="207">
        <f t="shared" si="0"/>
        <v>1850</v>
      </c>
      <c r="G16" s="192"/>
      <c r="I16" s="192" t="e">
        <f>C16+#REF!</f>
        <v>#REF!</v>
      </c>
      <c r="J16" s="192" t="e">
        <f>D16+#REF!</f>
        <v>#REF!</v>
      </c>
    </row>
    <row r="17" spans="1:10" s="72" customFormat="1" ht="19.5" customHeight="1">
      <c r="A17" s="203" t="s">
        <v>94</v>
      </c>
      <c r="B17" s="204" t="s">
        <v>95</v>
      </c>
      <c r="C17" s="189">
        <v>76347</v>
      </c>
      <c r="D17" s="205">
        <v>8530</v>
      </c>
      <c r="E17" s="206">
        <v>2111</v>
      </c>
      <c r="F17" s="207">
        <f t="shared" si="0"/>
        <v>86988</v>
      </c>
      <c r="G17" s="192"/>
      <c r="I17" s="192" t="e">
        <f>C17+#REF!</f>
        <v>#REF!</v>
      </c>
      <c r="J17" s="192" t="e">
        <f>D17+#REF!</f>
        <v>#REF!</v>
      </c>
    </row>
    <row r="18" spans="1:10" s="72" customFormat="1" ht="19.5" customHeight="1">
      <c r="A18" s="203" t="s">
        <v>96</v>
      </c>
      <c r="B18" s="204" t="s">
        <v>99</v>
      </c>
      <c r="C18" s="189"/>
      <c r="D18" s="205"/>
      <c r="E18" s="206">
        <v>15</v>
      </c>
      <c r="F18" s="207">
        <f t="shared" si="0"/>
        <v>15</v>
      </c>
      <c r="G18" s="192"/>
      <c r="I18" s="192"/>
      <c r="J18" s="192"/>
    </row>
    <row r="19" spans="1:10" s="72" customFormat="1" ht="19.5" customHeight="1">
      <c r="A19" s="203" t="s">
        <v>98</v>
      </c>
      <c r="B19" s="204" t="s">
        <v>101</v>
      </c>
      <c r="C19" s="189">
        <v>115</v>
      </c>
      <c r="D19" s="205">
        <v>1026</v>
      </c>
      <c r="E19" s="206">
        <v>1076</v>
      </c>
      <c r="F19" s="207">
        <f t="shared" si="0"/>
        <v>2217</v>
      </c>
      <c r="G19" s="192"/>
      <c r="I19" s="192" t="e">
        <f>C19+#REF!</f>
        <v>#REF!</v>
      </c>
      <c r="J19" s="192" t="e">
        <f>D19+#REF!</f>
        <v>#REF!</v>
      </c>
    </row>
    <row r="20" spans="1:10" s="72" customFormat="1" ht="19.5" customHeight="1">
      <c r="A20" s="203" t="s">
        <v>100</v>
      </c>
      <c r="B20" s="204" t="s">
        <v>103</v>
      </c>
      <c r="C20" s="189">
        <v>686</v>
      </c>
      <c r="D20" s="205"/>
      <c r="E20" s="206"/>
      <c r="F20" s="207">
        <f t="shared" si="0"/>
        <v>686</v>
      </c>
      <c r="G20" s="192"/>
      <c r="I20" s="192" t="e">
        <f>C20+#REF!</f>
        <v>#REF!</v>
      </c>
      <c r="J20" s="192" t="e">
        <f>D20+#REF!</f>
        <v>#REF!</v>
      </c>
    </row>
    <row r="21" spans="1:10" s="72" customFormat="1" ht="19.5" customHeight="1">
      <c r="A21" s="203" t="s">
        <v>102</v>
      </c>
      <c r="B21" s="204" t="s">
        <v>107</v>
      </c>
      <c r="C21" s="189">
        <v>8478</v>
      </c>
      <c r="D21" s="205"/>
      <c r="E21" s="206">
        <v>30</v>
      </c>
      <c r="F21" s="207">
        <f t="shared" si="0"/>
        <v>8508</v>
      </c>
      <c r="G21" s="192"/>
      <c r="I21" s="192"/>
      <c r="J21" s="192"/>
    </row>
    <row r="22" spans="1:10" s="72" customFormat="1" ht="19.5" customHeight="1">
      <c r="A22" s="203" t="s">
        <v>104</v>
      </c>
      <c r="B22" s="204" t="s">
        <v>109</v>
      </c>
      <c r="C22" s="189">
        <v>7000</v>
      </c>
      <c r="D22" s="205"/>
      <c r="E22" s="206"/>
      <c r="F22" s="207">
        <f t="shared" si="0"/>
        <v>7000</v>
      </c>
      <c r="G22" s="192"/>
      <c r="I22" s="192" t="e">
        <f>C22+#REF!</f>
        <v>#REF!</v>
      </c>
      <c r="J22" s="192" t="e">
        <f>D22+#REF!</f>
        <v>#REF!</v>
      </c>
    </row>
    <row r="23" spans="1:10" s="72" customFormat="1" ht="19.5" customHeight="1">
      <c r="A23" s="209" t="s">
        <v>106</v>
      </c>
      <c r="B23" s="204" t="s">
        <v>111</v>
      </c>
      <c r="C23" s="189">
        <v>2000</v>
      </c>
      <c r="D23" s="205"/>
      <c r="E23" s="206"/>
      <c r="F23" s="207">
        <f t="shared" si="0"/>
        <v>2000</v>
      </c>
      <c r="G23" s="192"/>
      <c r="I23" s="192" t="e">
        <f>C23+#REF!</f>
        <v>#REF!</v>
      </c>
      <c r="J23" s="192" t="e">
        <f>D23+#REF!</f>
        <v>#REF!</v>
      </c>
    </row>
    <row r="24" spans="1:10" s="72" customFormat="1" ht="19.5" customHeight="1">
      <c r="A24" s="203" t="s">
        <v>108</v>
      </c>
      <c r="B24" s="210" t="s">
        <v>207</v>
      </c>
      <c r="C24" s="189">
        <v>4020</v>
      </c>
      <c r="D24" s="211"/>
      <c r="E24" s="212"/>
      <c r="F24" s="207">
        <f t="shared" si="0"/>
        <v>4020</v>
      </c>
      <c r="G24" s="192"/>
      <c r="I24" s="192" t="e">
        <f>C24+#REF!</f>
        <v>#REF!</v>
      </c>
      <c r="J24" s="192" t="e">
        <f>D24+#REF!</f>
        <v>#REF!</v>
      </c>
    </row>
    <row r="25" spans="1:10" s="72" customFormat="1" ht="19.5" customHeight="1">
      <c r="A25" s="209" t="s">
        <v>110</v>
      </c>
      <c r="B25" s="210" t="s">
        <v>115</v>
      </c>
      <c r="C25" s="189">
        <v>2</v>
      </c>
      <c r="D25" s="211"/>
      <c r="E25" s="212"/>
      <c r="F25" s="207">
        <f t="shared" si="0"/>
        <v>2</v>
      </c>
      <c r="G25" s="192"/>
      <c r="I25" s="192"/>
      <c r="J25" s="192"/>
    </row>
    <row r="26" spans="1:10" s="72" customFormat="1" ht="19.5" customHeight="1">
      <c r="A26" s="213"/>
      <c r="B26" s="214" t="s">
        <v>208</v>
      </c>
      <c r="C26" s="196">
        <f>SUM(C5:C25)</f>
        <v>589546</v>
      </c>
      <c r="D26" s="196">
        <f>SUM(D5:D25)</f>
        <v>29596</v>
      </c>
      <c r="E26" s="196">
        <f>SUM(E5:E25)</f>
        <v>18334</v>
      </c>
      <c r="F26" s="215">
        <f t="shared" si="0"/>
        <v>637476</v>
      </c>
      <c r="G26" s="192"/>
      <c r="I26" s="192" t="e">
        <f>C26+#REF!</f>
        <v>#REF!</v>
      </c>
      <c r="J26" s="192" t="e">
        <f>D26+#REF!</f>
        <v>#REF!</v>
      </c>
    </row>
    <row r="27" spans="1:6" s="72" customFormat="1" ht="19.5" customHeight="1">
      <c r="A27" s="198"/>
      <c r="B27" s="199"/>
      <c r="C27" s="200"/>
      <c r="D27" s="201"/>
      <c r="E27" s="201"/>
      <c r="F27" s="201"/>
    </row>
    <row r="28" s="72" customFormat="1" ht="14.25">
      <c r="C28" s="115"/>
    </row>
    <row r="29" spans="3:6" s="72" customFormat="1" ht="14.25" hidden="1">
      <c r="C29" s="115"/>
      <c r="D29" s="192" t="e">
        <f>#REF!-50000</f>
        <v>#REF!</v>
      </c>
      <c r="E29" s="192"/>
      <c r="F29" s="192"/>
    </row>
    <row r="30" spans="2:4" s="72" customFormat="1" ht="14.25" hidden="1">
      <c r="B30" s="72" t="s">
        <v>209</v>
      </c>
      <c r="C30" s="115"/>
      <c r="D30" s="72" t="e">
        <f>#REF!/#REF!</f>
        <v>#REF!</v>
      </c>
    </row>
    <row r="31" s="72" customFormat="1" ht="14.25" hidden="1">
      <c r="C31" s="115"/>
    </row>
    <row r="32" s="72" customFormat="1" ht="14.25" hidden="1">
      <c r="C32" s="115"/>
    </row>
    <row r="33" s="72" customFormat="1" ht="14.25" hidden="1">
      <c r="C33" s="115"/>
    </row>
    <row r="34" s="72" customFormat="1" ht="14.25" hidden="1">
      <c r="C34" s="115"/>
    </row>
    <row r="35" s="72" customFormat="1" ht="14.25" hidden="1">
      <c r="C35" s="115"/>
    </row>
  </sheetData>
  <sheetProtection/>
  <mergeCells count="2">
    <mergeCell ref="B1:C1"/>
    <mergeCell ref="A2:F2"/>
  </mergeCells>
  <printOptions horizontalCentered="1"/>
  <pageMargins left="0.8300000000000001" right="0.8300000000000001" top="0.7900000000000001" bottom="0.7900000000000001" header="0.5" footer="0.5"/>
  <pageSetup horizontalDpi="600" verticalDpi="600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E25" sqref="E25"/>
    </sheetView>
  </sheetViews>
  <sheetFormatPr defaultColWidth="9.00390625" defaultRowHeight="14.25"/>
  <cols>
    <col min="1" max="1" width="7.75390625" style="72" customWidth="1"/>
    <col min="2" max="2" width="32.875" style="72" customWidth="1"/>
    <col min="3" max="3" width="21.875" style="115" customWidth="1"/>
    <col min="4" max="4" width="21.75390625" style="72" customWidth="1"/>
    <col min="5" max="5" width="23.125" style="72" customWidth="1"/>
    <col min="6" max="6" width="21.875" style="72" customWidth="1"/>
    <col min="7" max="8" width="9.00390625" style="72" customWidth="1"/>
    <col min="9" max="10" width="9.00390625" style="72" hidden="1" customWidth="1"/>
    <col min="11" max="248" width="9.00390625" style="72" customWidth="1"/>
    <col min="249" max="16384" width="9.00390625" style="72" customWidth="1"/>
  </cols>
  <sheetData>
    <row r="1" spans="1:3" ht="14.25">
      <c r="A1" s="72" t="s">
        <v>210</v>
      </c>
      <c r="B1" s="181"/>
      <c r="C1" s="182"/>
    </row>
    <row r="2" spans="1:6" ht="23.25" customHeight="1">
      <c r="A2" s="54" t="s">
        <v>211</v>
      </c>
      <c r="B2" s="54"/>
      <c r="C2" s="54"/>
      <c r="D2" s="54"/>
      <c r="E2" s="54"/>
      <c r="F2" s="54"/>
    </row>
    <row r="3" ht="18" customHeight="1">
      <c r="F3" s="183" t="s">
        <v>2</v>
      </c>
    </row>
    <row r="4" spans="1:10" s="180" customFormat="1" ht="33" customHeight="1">
      <c r="A4" s="184" t="s">
        <v>43</v>
      </c>
      <c r="B4" s="185" t="s">
        <v>71</v>
      </c>
      <c r="C4" s="185" t="s">
        <v>212</v>
      </c>
      <c r="D4" s="185" t="s">
        <v>200</v>
      </c>
      <c r="E4" s="185" t="s">
        <v>9</v>
      </c>
      <c r="F4" s="186" t="s">
        <v>10</v>
      </c>
      <c r="I4" s="180" t="s">
        <v>204</v>
      </c>
      <c r="J4" s="180" t="s">
        <v>205</v>
      </c>
    </row>
    <row r="5" spans="1:10" ht="19.5" customHeight="1">
      <c r="A5" s="187" t="s">
        <v>45</v>
      </c>
      <c r="B5" s="188" t="s">
        <v>78</v>
      </c>
      <c r="C5" s="189">
        <f>'附表3-2021年一般预算支出'!D8</f>
        <v>85517</v>
      </c>
      <c r="D5" s="190">
        <f>'附表11-2022年区支出预算'!C5</f>
        <v>90378</v>
      </c>
      <c r="E5" s="190">
        <f>D5-C5</f>
        <v>4861</v>
      </c>
      <c r="F5" s="191">
        <f>E5/C5*100</f>
        <v>5.684249915221535</v>
      </c>
      <c r="G5" s="192"/>
      <c r="I5" s="192" t="e">
        <f>C5+#REF!</f>
        <v>#REF!</v>
      </c>
      <c r="J5" s="192" t="e">
        <f>D5+#REF!</f>
        <v>#REF!</v>
      </c>
    </row>
    <row r="6" spans="1:10" ht="19.5" customHeight="1">
      <c r="A6" s="187" t="s">
        <v>47</v>
      </c>
      <c r="B6" s="188" t="s">
        <v>79</v>
      </c>
      <c r="C6" s="189">
        <f>'附表3-2021年一般预算支出'!D9</f>
        <v>1212</v>
      </c>
      <c r="D6" s="190">
        <f>'附表11-2022年区支出预算'!C6</f>
        <v>1032</v>
      </c>
      <c r="E6" s="190">
        <f aca="true" t="shared" si="0" ref="E6:E25">D6-C6</f>
        <v>-180</v>
      </c>
      <c r="F6" s="191">
        <f aca="true" t="shared" si="1" ref="F6:F21">E6/C6*100</f>
        <v>-14.85148514851485</v>
      </c>
      <c r="G6" s="192"/>
      <c r="I6" s="192" t="e">
        <f>C6+#REF!</f>
        <v>#REF!</v>
      </c>
      <c r="J6" s="192" t="e">
        <f>D6+#REF!</f>
        <v>#REF!</v>
      </c>
    </row>
    <row r="7" spans="1:10" ht="19.5" customHeight="1">
      <c r="A7" s="187" t="s">
        <v>55</v>
      </c>
      <c r="B7" s="188" t="s">
        <v>80</v>
      </c>
      <c r="C7" s="189">
        <f>'附表3-2021年一般预算支出'!D10</f>
        <v>32500</v>
      </c>
      <c r="D7" s="190">
        <f>'附表11-2022年区支出预算'!C7</f>
        <v>28222</v>
      </c>
      <c r="E7" s="190">
        <f t="shared" si="0"/>
        <v>-4278</v>
      </c>
      <c r="F7" s="191">
        <f t="shared" si="1"/>
        <v>-13.163076923076922</v>
      </c>
      <c r="G7" s="192"/>
      <c r="I7" s="192" t="e">
        <f>C7+#REF!</f>
        <v>#REF!</v>
      </c>
      <c r="J7" s="192" t="e">
        <f>D7+#REF!</f>
        <v>#REF!</v>
      </c>
    </row>
    <row r="8" spans="1:10" ht="19.5" customHeight="1">
      <c r="A8" s="187" t="s">
        <v>57</v>
      </c>
      <c r="B8" s="188" t="s">
        <v>81</v>
      </c>
      <c r="C8" s="189">
        <f>'附表3-2021年一般预算支出'!D11</f>
        <v>163668</v>
      </c>
      <c r="D8" s="190">
        <f>'附表11-2022年区支出预算'!C8</f>
        <v>169856</v>
      </c>
      <c r="E8" s="190">
        <f t="shared" si="0"/>
        <v>6188</v>
      </c>
      <c r="F8" s="191">
        <f t="shared" si="1"/>
        <v>3.780824596133636</v>
      </c>
      <c r="G8" s="192"/>
      <c r="I8" s="192" t="e">
        <f>C8+#REF!</f>
        <v>#REF!</v>
      </c>
      <c r="J8" s="192" t="e">
        <f>D8+#REF!</f>
        <v>#REF!</v>
      </c>
    </row>
    <row r="9" spans="1:10" ht="19.5" customHeight="1">
      <c r="A9" s="187" t="s">
        <v>59</v>
      </c>
      <c r="B9" s="188" t="s">
        <v>82</v>
      </c>
      <c r="C9" s="189">
        <f>'附表3-2021年一般预算支出'!D12</f>
        <v>17250</v>
      </c>
      <c r="D9" s="190">
        <f>'附表11-2022年区支出预算'!C9</f>
        <v>18616</v>
      </c>
      <c r="E9" s="190">
        <f t="shared" si="0"/>
        <v>1366</v>
      </c>
      <c r="F9" s="191">
        <f t="shared" si="1"/>
        <v>7.918840579710144</v>
      </c>
      <c r="G9" s="192"/>
      <c r="I9" s="192" t="e">
        <f>C9+#REF!</f>
        <v>#REF!</v>
      </c>
      <c r="J9" s="192" t="e">
        <f>D9+#REF!</f>
        <v>#REF!</v>
      </c>
    </row>
    <row r="10" spans="1:10" ht="19.5" customHeight="1">
      <c r="A10" s="187" t="s">
        <v>63</v>
      </c>
      <c r="B10" s="188" t="s">
        <v>206</v>
      </c>
      <c r="C10" s="189">
        <f>'附表3-2021年一般预算支出'!D13</f>
        <v>10005</v>
      </c>
      <c r="D10" s="190">
        <f>'附表11-2022年区支出预算'!C10</f>
        <v>10201</v>
      </c>
      <c r="E10" s="190">
        <f t="shared" si="0"/>
        <v>196</v>
      </c>
      <c r="F10" s="191">
        <f t="shared" si="1"/>
        <v>1.9590204897551224</v>
      </c>
      <c r="G10" s="192"/>
      <c r="I10" s="192" t="e">
        <f>C10+#REF!</f>
        <v>#REF!</v>
      </c>
      <c r="J10" s="192" t="e">
        <f>D10+#REF!</f>
        <v>#REF!</v>
      </c>
    </row>
    <row r="11" spans="1:10" ht="19.5" customHeight="1">
      <c r="A11" s="187" t="s">
        <v>65</v>
      </c>
      <c r="B11" s="188" t="s">
        <v>84</v>
      </c>
      <c r="C11" s="189">
        <f>'附表3-2021年一般预算支出'!D14</f>
        <v>51500</v>
      </c>
      <c r="D11" s="190">
        <f>'附表11-2022年区支出预算'!C11</f>
        <v>51881</v>
      </c>
      <c r="E11" s="190">
        <f t="shared" si="0"/>
        <v>381</v>
      </c>
      <c r="F11" s="191">
        <f t="shared" si="1"/>
        <v>0.7398058252427184</v>
      </c>
      <c r="G11" s="192"/>
      <c r="I11" s="192" t="e">
        <f>C11+#REF!</f>
        <v>#REF!</v>
      </c>
      <c r="J11" s="192" t="e">
        <f>D11+#REF!</f>
        <v>#REF!</v>
      </c>
    </row>
    <row r="12" spans="1:10" ht="19.5" customHeight="1">
      <c r="A12" s="187" t="s">
        <v>67</v>
      </c>
      <c r="B12" s="188" t="s">
        <v>85</v>
      </c>
      <c r="C12" s="189">
        <f>'附表3-2021年一般预算支出'!D15</f>
        <v>41429</v>
      </c>
      <c r="D12" s="190">
        <f>'附表11-2022年区支出预算'!C12</f>
        <v>36984</v>
      </c>
      <c r="E12" s="190">
        <f t="shared" si="0"/>
        <v>-4445</v>
      </c>
      <c r="F12" s="191">
        <f t="shared" si="1"/>
        <v>-10.72919935311014</v>
      </c>
      <c r="G12" s="192"/>
      <c r="I12" s="192" t="e">
        <f>C12+#REF!</f>
        <v>#REF!</v>
      </c>
      <c r="J12" s="192" t="e">
        <f>D12+#REF!</f>
        <v>#REF!</v>
      </c>
    </row>
    <row r="13" spans="1:10" ht="19.5" customHeight="1">
      <c r="A13" s="187" t="s">
        <v>86</v>
      </c>
      <c r="B13" s="188" t="s">
        <v>87</v>
      </c>
      <c r="C13" s="189">
        <f>'附表3-2021年一般预算支出'!D16</f>
        <v>9028</v>
      </c>
      <c r="D13" s="190">
        <f>'附表11-2022年区支出预算'!C13</f>
        <v>9184</v>
      </c>
      <c r="E13" s="190">
        <f t="shared" si="0"/>
        <v>156</v>
      </c>
      <c r="F13" s="191">
        <f t="shared" si="1"/>
        <v>1.7279574656623837</v>
      </c>
      <c r="G13" s="192"/>
      <c r="I13" s="192" t="e">
        <f>C13+#REF!</f>
        <v>#REF!</v>
      </c>
      <c r="J13" s="192" t="e">
        <f>D13+#REF!</f>
        <v>#REF!</v>
      </c>
    </row>
    <row r="14" spans="1:10" ht="19.5" customHeight="1">
      <c r="A14" s="187" t="s">
        <v>88</v>
      </c>
      <c r="B14" s="188" t="s">
        <v>89</v>
      </c>
      <c r="C14" s="189">
        <f>'附表3-2021年一般预算支出'!D17</f>
        <v>108000</v>
      </c>
      <c r="D14" s="190">
        <f>'附表11-2022年区支出预算'!C14</f>
        <v>58809</v>
      </c>
      <c r="E14" s="190">
        <f t="shared" si="0"/>
        <v>-49191</v>
      </c>
      <c r="F14" s="191">
        <f t="shared" si="1"/>
        <v>-45.547222222222224</v>
      </c>
      <c r="G14" s="192"/>
      <c r="I14" s="192" t="e">
        <f>C14+#REF!</f>
        <v>#REF!</v>
      </c>
      <c r="J14" s="192" t="e">
        <f>D14+#REF!</f>
        <v>#REF!</v>
      </c>
    </row>
    <row r="15" spans="1:10" ht="19.5" customHeight="1">
      <c r="A15" s="187" t="s">
        <v>90</v>
      </c>
      <c r="B15" s="188" t="s">
        <v>91</v>
      </c>
      <c r="C15" s="189">
        <f>'附表3-2021年一般预算支出'!D18</f>
        <v>10655</v>
      </c>
      <c r="D15" s="190">
        <f>'附表11-2022年区支出预算'!C15</f>
        <v>13981</v>
      </c>
      <c r="E15" s="190">
        <f t="shared" si="0"/>
        <v>3326</v>
      </c>
      <c r="F15" s="191">
        <f t="shared" si="1"/>
        <v>31.215391834819332</v>
      </c>
      <c r="G15" s="192"/>
      <c r="I15" s="192" t="e">
        <f>C15+#REF!</f>
        <v>#REF!</v>
      </c>
      <c r="J15" s="192" t="e">
        <f>D15+#REF!</f>
        <v>#REF!</v>
      </c>
    </row>
    <row r="16" spans="1:10" ht="19.5" customHeight="1">
      <c r="A16" s="187" t="s">
        <v>92</v>
      </c>
      <c r="B16" s="188" t="s">
        <v>93</v>
      </c>
      <c r="C16" s="189">
        <f>'附表3-2021年一般预算支出'!D19</f>
        <v>3086</v>
      </c>
      <c r="D16" s="190">
        <f>'附表11-2022年区支出预算'!C16</f>
        <v>1754</v>
      </c>
      <c r="E16" s="190">
        <f t="shared" si="0"/>
        <v>-1332</v>
      </c>
      <c r="F16" s="191">
        <f t="shared" si="1"/>
        <v>-43.16267012313675</v>
      </c>
      <c r="G16" s="192"/>
      <c r="I16" s="192" t="e">
        <f>C16+#REF!</f>
        <v>#REF!</v>
      </c>
      <c r="J16" s="192" t="e">
        <f>D16+#REF!</f>
        <v>#REF!</v>
      </c>
    </row>
    <row r="17" spans="1:10" ht="19.5" customHeight="1">
      <c r="A17" s="187" t="s">
        <v>94</v>
      </c>
      <c r="B17" s="188" t="s">
        <v>95</v>
      </c>
      <c r="C17" s="189">
        <f>'附表3-2021年一般预算支出'!D20</f>
        <v>66800</v>
      </c>
      <c r="D17" s="190">
        <f>'附表11-2022年区支出预算'!C17</f>
        <v>76347</v>
      </c>
      <c r="E17" s="190">
        <f t="shared" si="0"/>
        <v>9547</v>
      </c>
      <c r="F17" s="191">
        <f t="shared" si="1"/>
        <v>14.29191616766467</v>
      </c>
      <c r="G17" s="192"/>
      <c r="I17" s="192" t="e">
        <f>C17+#REF!</f>
        <v>#REF!</v>
      </c>
      <c r="J17" s="192" t="e">
        <f>D17+#REF!</f>
        <v>#REF!</v>
      </c>
    </row>
    <row r="18" spans="1:10" ht="19.5" customHeight="1">
      <c r="A18" s="187" t="s">
        <v>96</v>
      </c>
      <c r="B18" s="188" t="s">
        <v>99</v>
      </c>
      <c r="C18" s="189">
        <f>'附表3-2021年一般预算支出'!D22</f>
        <v>279</v>
      </c>
      <c r="D18" s="190">
        <f>'附表11-2022年区支出预算'!C18</f>
        <v>0</v>
      </c>
      <c r="E18" s="190">
        <f t="shared" si="0"/>
        <v>-279</v>
      </c>
      <c r="F18" s="191">
        <f t="shared" si="1"/>
        <v>-100</v>
      </c>
      <c r="G18" s="192"/>
      <c r="I18" s="192"/>
      <c r="J18" s="192"/>
    </row>
    <row r="19" spans="1:10" ht="19.5" customHeight="1">
      <c r="A19" s="187" t="s">
        <v>98</v>
      </c>
      <c r="B19" s="188" t="s">
        <v>101</v>
      </c>
      <c r="C19" s="189">
        <f>'附表3-2021年一般预算支出'!D23</f>
        <v>587</v>
      </c>
      <c r="D19" s="190">
        <f>'附表11-2022年区支出预算'!C19</f>
        <v>115</v>
      </c>
      <c r="E19" s="190">
        <f t="shared" si="0"/>
        <v>-472</v>
      </c>
      <c r="F19" s="191">
        <f t="shared" si="1"/>
        <v>-80.40885860306643</v>
      </c>
      <c r="G19" s="192"/>
      <c r="I19" s="192" t="e">
        <f>C19+#REF!</f>
        <v>#REF!</v>
      </c>
      <c r="J19" s="192" t="e">
        <f>D19+#REF!</f>
        <v>#REF!</v>
      </c>
    </row>
    <row r="20" spans="1:10" ht="19.5" customHeight="1">
      <c r="A20" s="187" t="s">
        <v>100</v>
      </c>
      <c r="B20" s="188" t="s">
        <v>103</v>
      </c>
      <c r="C20" s="189">
        <f>'附表3-2021年一般预算支出'!D24</f>
        <v>2402</v>
      </c>
      <c r="D20" s="190">
        <f>'附表11-2022年区支出预算'!C20</f>
        <v>686</v>
      </c>
      <c r="E20" s="190">
        <f t="shared" si="0"/>
        <v>-1716</v>
      </c>
      <c r="F20" s="191">
        <f t="shared" si="1"/>
        <v>-71.44046627810158</v>
      </c>
      <c r="G20" s="192"/>
      <c r="I20" s="192" t="e">
        <f>C20+#REF!</f>
        <v>#REF!</v>
      </c>
      <c r="J20" s="192" t="e">
        <f>D20+#REF!</f>
        <v>#REF!</v>
      </c>
    </row>
    <row r="21" spans="1:10" ht="19.5" customHeight="1">
      <c r="A21" s="187" t="s">
        <v>102</v>
      </c>
      <c r="B21" s="188" t="s">
        <v>107</v>
      </c>
      <c r="C21" s="189">
        <f>'附表3-2021年一般预算支出'!D26</f>
        <v>7000</v>
      </c>
      <c r="D21" s="190">
        <f>'附表11-2022年区支出预算'!C21</f>
        <v>8478</v>
      </c>
      <c r="E21" s="190">
        <f t="shared" si="0"/>
        <v>1478</v>
      </c>
      <c r="F21" s="191">
        <f t="shared" si="1"/>
        <v>21.114285714285714</v>
      </c>
      <c r="G21" s="192"/>
      <c r="I21" s="192"/>
      <c r="J21" s="192"/>
    </row>
    <row r="22" spans="1:10" ht="19.5" customHeight="1">
      <c r="A22" s="187" t="s">
        <v>104</v>
      </c>
      <c r="B22" s="188" t="s">
        <v>109</v>
      </c>
      <c r="C22" s="189">
        <f>'附表3-2021年一般预算支出'!D27</f>
        <v>0</v>
      </c>
      <c r="D22" s="190">
        <f>'附表11-2022年区支出预算'!C22</f>
        <v>7000</v>
      </c>
      <c r="E22" s="190">
        <f t="shared" si="0"/>
        <v>7000</v>
      </c>
      <c r="F22" s="191"/>
      <c r="G22" s="192"/>
      <c r="I22" s="192" t="e">
        <f>C22+#REF!</f>
        <v>#REF!</v>
      </c>
      <c r="J22" s="192" t="e">
        <f>D22+#REF!</f>
        <v>#REF!</v>
      </c>
    </row>
    <row r="23" spans="1:10" ht="19.5" customHeight="1">
      <c r="A23" s="193" t="s">
        <v>106</v>
      </c>
      <c r="B23" s="188" t="s">
        <v>111</v>
      </c>
      <c r="C23" s="189">
        <f>'附表3-2021年一般预算支出'!D28</f>
        <v>2013</v>
      </c>
      <c r="D23" s="190">
        <f>'附表11-2022年区支出预算'!C23</f>
        <v>2000</v>
      </c>
      <c r="E23" s="190">
        <f t="shared" si="0"/>
        <v>-13</v>
      </c>
      <c r="F23" s="191">
        <f>E23/C23*100</f>
        <v>-0.6458022851465475</v>
      </c>
      <c r="G23" s="192"/>
      <c r="I23" s="192" t="e">
        <f>C23+#REF!</f>
        <v>#REF!</v>
      </c>
      <c r="J23" s="192" t="e">
        <f>D23+#REF!</f>
        <v>#REF!</v>
      </c>
    </row>
    <row r="24" spans="1:10" ht="19.5" customHeight="1">
      <c r="A24" s="187" t="s">
        <v>108</v>
      </c>
      <c r="B24" s="128" t="s">
        <v>207</v>
      </c>
      <c r="C24" s="189">
        <f>'附表3-2021年一般预算支出'!D29</f>
        <v>1878</v>
      </c>
      <c r="D24" s="190">
        <f>'附表11-2022年区支出预算'!C24</f>
        <v>4020</v>
      </c>
      <c r="E24" s="190">
        <f t="shared" si="0"/>
        <v>2142</v>
      </c>
      <c r="F24" s="191">
        <f>E24/C24*100</f>
        <v>114.05750798722045</v>
      </c>
      <c r="G24" s="192"/>
      <c r="I24" s="192" t="e">
        <f>C24+#REF!</f>
        <v>#REF!</v>
      </c>
      <c r="J24" s="192" t="e">
        <f>D24+#REF!</f>
        <v>#REF!</v>
      </c>
    </row>
    <row r="25" spans="1:10" ht="19.5" customHeight="1">
      <c r="A25" s="193" t="s">
        <v>110</v>
      </c>
      <c r="B25" s="128" t="s">
        <v>115</v>
      </c>
      <c r="C25" s="189">
        <f>'附表3-2021年一般预算支出'!D30</f>
        <v>61</v>
      </c>
      <c r="D25" s="190">
        <f>'附表11-2022年区支出预算'!C25</f>
        <v>2</v>
      </c>
      <c r="E25" s="190">
        <f t="shared" si="0"/>
        <v>-59</v>
      </c>
      <c r="F25" s="191">
        <f>E25/C25*100</f>
        <v>-96.72131147540983</v>
      </c>
      <c r="G25" s="192"/>
      <c r="I25" s="192"/>
      <c r="J25" s="192"/>
    </row>
    <row r="26" spans="1:10" ht="19.5" customHeight="1">
      <c r="A26" s="194"/>
      <c r="B26" s="195" t="s">
        <v>208</v>
      </c>
      <c r="C26" s="196">
        <f>SUM(C5:C25)</f>
        <v>614870</v>
      </c>
      <c r="D26" s="196">
        <f>SUM(D5:D25)</f>
        <v>589546</v>
      </c>
      <c r="E26" s="196">
        <f>SUM(E5:E25)</f>
        <v>-25324</v>
      </c>
      <c r="F26" s="197">
        <f>E26/C26*100</f>
        <v>-4.118594174378324</v>
      </c>
      <c r="G26" s="192"/>
      <c r="I26" s="192" t="e">
        <f>C26+#REF!</f>
        <v>#REF!</v>
      </c>
      <c r="J26" s="192" t="e">
        <f>D26+#REF!</f>
        <v>#REF!</v>
      </c>
    </row>
    <row r="27" spans="1:6" ht="19.5" customHeight="1">
      <c r="A27" s="198" t="s">
        <v>213</v>
      </c>
      <c r="B27" s="199"/>
      <c r="C27" s="200"/>
      <c r="D27" s="201"/>
      <c r="E27" s="201"/>
      <c r="F27" s="201"/>
    </row>
    <row r="29" spans="4:6" ht="14.25" hidden="1">
      <c r="D29" s="192" t="e">
        <f>#REF!-50000</f>
        <v>#REF!</v>
      </c>
      <c r="E29" s="192"/>
      <c r="F29" s="72" t="e">
        <f>#REF!/D29</f>
        <v>#REF!</v>
      </c>
    </row>
    <row r="30" spans="2:4" ht="14.25" hidden="1">
      <c r="B30" s="72" t="s">
        <v>209</v>
      </c>
      <c r="D30" s="72" t="e">
        <f>#REF!/#REF!</f>
        <v>#REF!</v>
      </c>
    </row>
    <row r="31" ht="14.25" hidden="1"/>
    <row r="32" ht="14.25" hidden="1"/>
    <row r="33" ht="14.25" hidden="1"/>
    <row r="34" ht="14.25" hidden="1"/>
    <row r="35" ht="14.25" hidden="1"/>
  </sheetData>
  <sheetProtection/>
  <mergeCells count="2">
    <mergeCell ref="B1:C1"/>
    <mergeCell ref="A2:F2"/>
  </mergeCells>
  <printOptions horizontalCentered="1"/>
  <pageMargins left="0.8300000000000001" right="0.8300000000000001" top="0.7900000000000001" bottom="0.7900000000000001" header="0.51" footer="0.51"/>
  <pageSetup fitToHeight="1" fitToWidth="1"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97"/>
  <sheetViews>
    <sheetView zoomScaleSheetLayoutView="100" workbookViewId="0" topLeftCell="B1">
      <selection activeCell="G17" sqref="G17"/>
    </sheetView>
  </sheetViews>
  <sheetFormatPr defaultColWidth="9.00390625" defaultRowHeight="14.25"/>
  <cols>
    <col min="1" max="1" width="10.125" style="136" hidden="1" customWidth="1"/>
    <col min="2" max="2" width="48.00390625" style="136" customWidth="1"/>
    <col min="3" max="3" width="18.875" style="136" customWidth="1"/>
    <col min="4" max="4" width="20.125" style="72" customWidth="1"/>
    <col min="5" max="16384" width="9.00390625" style="72" customWidth="1"/>
  </cols>
  <sheetData>
    <row r="1" spans="1:3" ht="18" customHeight="1">
      <c r="A1" s="72"/>
      <c r="B1" s="160" t="s">
        <v>214</v>
      </c>
      <c r="C1" s="87"/>
    </row>
    <row r="2" spans="1:4" ht="33.75" customHeight="1">
      <c r="A2" s="161"/>
      <c r="B2" s="162" t="s">
        <v>215</v>
      </c>
      <c r="C2" s="162"/>
      <c r="D2" s="162"/>
    </row>
    <row r="3" spans="1:4" ht="18.75" customHeight="1">
      <c r="A3" s="163"/>
      <c r="B3" s="143" t="s">
        <v>2</v>
      </c>
      <c r="C3" s="143"/>
      <c r="D3" s="143"/>
    </row>
    <row r="4" spans="1:4" ht="18" customHeight="1">
      <c r="A4" s="164" t="s">
        <v>216</v>
      </c>
      <c r="B4" s="165" t="s">
        <v>217</v>
      </c>
      <c r="C4" s="165" t="s">
        <v>194</v>
      </c>
      <c r="D4" s="165"/>
    </row>
    <row r="5" spans="1:4" ht="18" customHeight="1">
      <c r="A5" s="164"/>
      <c r="B5" s="165"/>
      <c r="C5" s="165" t="s">
        <v>74</v>
      </c>
      <c r="D5" s="165" t="s">
        <v>218</v>
      </c>
    </row>
    <row r="6" spans="1:4" ht="16.5" customHeight="1">
      <c r="A6" s="164"/>
      <c r="B6" s="166" t="s">
        <v>219</v>
      </c>
      <c r="C6" s="167">
        <v>589546</v>
      </c>
      <c r="D6" s="167">
        <v>266762</v>
      </c>
    </row>
    <row r="7" spans="1:4" ht="16.5" customHeight="1">
      <c r="A7" s="168"/>
      <c r="B7" s="166" t="s">
        <v>220</v>
      </c>
      <c r="C7" s="169">
        <v>90378</v>
      </c>
      <c r="D7" s="169">
        <v>34044</v>
      </c>
    </row>
    <row r="8" spans="1:4" ht="16.5" customHeight="1">
      <c r="A8" s="168">
        <v>201</v>
      </c>
      <c r="B8" s="166" t="s">
        <v>221</v>
      </c>
      <c r="C8" s="169">
        <v>1093</v>
      </c>
      <c r="D8" s="169">
        <v>897</v>
      </c>
    </row>
    <row r="9" spans="1:4" ht="16.5" customHeight="1">
      <c r="A9" s="168">
        <v>20101</v>
      </c>
      <c r="B9" s="170" t="s">
        <v>222</v>
      </c>
      <c r="C9" s="171">
        <v>893</v>
      </c>
      <c r="D9" s="171">
        <v>893</v>
      </c>
    </row>
    <row r="10" spans="1:4" ht="16.5" customHeight="1">
      <c r="A10" s="168">
        <v>2010101</v>
      </c>
      <c r="B10" s="170" t="s">
        <v>223</v>
      </c>
      <c r="C10" s="171">
        <v>101</v>
      </c>
      <c r="D10" s="171">
        <v>4</v>
      </c>
    </row>
    <row r="11" spans="1:4" ht="16.5" customHeight="1">
      <c r="A11" s="168">
        <v>2060101</v>
      </c>
      <c r="B11" s="170" t="s">
        <v>224</v>
      </c>
      <c r="C11" s="171">
        <v>85</v>
      </c>
      <c r="D11" s="171"/>
    </row>
    <row r="12" spans="1:4" ht="16.5" customHeight="1">
      <c r="A12" s="168">
        <v>2129999</v>
      </c>
      <c r="B12" s="170" t="s">
        <v>225</v>
      </c>
      <c r="C12" s="171">
        <v>14</v>
      </c>
      <c r="D12" s="171"/>
    </row>
    <row r="13" spans="1:4" ht="16.5" customHeight="1">
      <c r="A13" s="168">
        <v>2130199</v>
      </c>
      <c r="B13" s="166" t="s">
        <v>226</v>
      </c>
      <c r="C13" s="169">
        <v>1003</v>
      </c>
      <c r="D13" s="169">
        <v>667</v>
      </c>
    </row>
    <row r="14" spans="1:4" ht="16.5" customHeight="1">
      <c r="A14" s="168">
        <v>2130201</v>
      </c>
      <c r="B14" s="170" t="s">
        <v>222</v>
      </c>
      <c r="C14" s="171">
        <v>586</v>
      </c>
      <c r="D14" s="171">
        <v>586</v>
      </c>
    </row>
    <row r="15" spans="2:4" ht="16.5" customHeight="1">
      <c r="B15" s="170" t="s">
        <v>227</v>
      </c>
      <c r="C15" s="172">
        <v>60</v>
      </c>
      <c r="D15" s="171"/>
    </row>
    <row r="16" spans="2:4" ht="16.5" customHeight="1">
      <c r="B16" s="170" t="s">
        <v>228</v>
      </c>
      <c r="C16" s="172">
        <v>175</v>
      </c>
      <c r="D16" s="171"/>
    </row>
    <row r="17" spans="2:4" ht="16.5" customHeight="1">
      <c r="B17" s="170" t="s">
        <v>229</v>
      </c>
      <c r="C17" s="172">
        <v>81</v>
      </c>
      <c r="D17" s="171">
        <v>81</v>
      </c>
    </row>
    <row r="18" spans="2:4" ht="16.5" customHeight="1">
      <c r="B18" s="170" t="s">
        <v>230</v>
      </c>
      <c r="C18" s="172">
        <v>101</v>
      </c>
      <c r="D18" s="171"/>
    </row>
    <row r="19" spans="2:4" ht="16.5" customHeight="1">
      <c r="B19" s="166" t="s">
        <v>231</v>
      </c>
      <c r="C19" s="173">
        <v>24832</v>
      </c>
      <c r="D19" s="169">
        <v>16798</v>
      </c>
    </row>
    <row r="20" spans="2:4" ht="16.5" customHeight="1">
      <c r="B20" s="170" t="s">
        <v>222</v>
      </c>
      <c r="C20" s="172">
        <v>9315</v>
      </c>
      <c r="D20" s="171">
        <v>9317</v>
      </c>
    </row>
    <row r="21" spans="2:4" ht="16.5" customHeight="1">
      <c r="B21" s="170" t="s">
        <v>223</v>
      </c>
      <c r="C21" s="172">
        <v>4117</v>
      </c>
      <c r="D21" s="171"/>
    </row>
    <row r="22" spans="2:4" ht="16.5" customHeight="1">
      <c r="B22" s="170" t="s">
        <v>232</v>
      </c>
      <c r="C22" s="172">
        <v>210</v>
      </c>
      <c r="D22" s="171"/>
    </row>
    <row r="23" spans="2:4" ht="16.5" customHeight="1">
      <c r="B23" s="170" t="s">
        <v>233</v>
      </c>
      <c r="C23" s="172">
        <v>669</v>
      </c>
      <c r="D23" s="171"/>
    </row>
    <row r="24" spans="2:4" ht="16.5" customHeight="1">
      <c r="B24" s="170" t="s">
        <v>234</v>
      </c>
      <c r="C24" s="172">
        <v>5</v>
      </c>
      <c r="D24" s="171"/>
    </row>
    <row r="25" spans="2:4" ht="16.5" customHeight="1">
      <c r="B25" s="170" t="s">
        <v>229</v>
      </c>
      <c r="C25" s="172">
        <v>3618</v>
      </c>
      <c r="D25" s="171">
        <v>3618</v>
      </c>
    </row>
    <row r="26" spans="2:4" ht="16.5" customHeight="1">
      <c r="B26" s="170" t="s">
        <v>235</v>
      </c>
      <c r="C26" s="172">
        <v>6898</v>
      </c>
      <c r="D26" s="171">
        <v>3863</v>
      </c>
    </row>
    <row r="27" spans="2:4" ht="16.5" customHeight="1">
      <c r="B27" s="166" t="s">
        <v>236</v>
      </c>
      <c r="C27" s="173">
        <v>2009</v>
      </c>
      <c r="D27" s="169">
        <v>1101</v>
      </c>
    </row>
    <row r="28" spans="2:4" ht="16.5" customHeight="1">
      <c r="B28" s="170" t="s">
        <v>222</v>
      </c>
      <c r="C28" s="172">
        <v>1031</v>
      </c>
      <c r="D28" s="171">
        <v>1031</v>
      </c>
    </row>
    <row r="29" spans="2:4" ht="16.5" customHeight="1">
      <c r="B29" s="170" t="s">
        <v>237</v>
      </c>
      <c r="C29" s="172">
        <v>720</v>
      </c>
      <c r="D29" s="171"/>
    </row>
    <row r="30" spans="2:4" ht="16.5" customHeight="1">
      <c r="B30" s="170" t="s">
        <v>238</v>
      </c>
      <c r="C30" s="172">
        <v>182</v>
      </c>
      <c r="D30" s="171"/>
    </row>
    <row r="31" spans="2:4" ht="16.5" customHeight="1">
      <c r="B31" s="170" t="s">
        <v>239</v>
      </c>
      <c r="C31" s="172">
        <v>6</v>
      </c>
      <c r="D31" s="171"/>
    </row>
    <row r="32" spans="2:4" ht="16.5" customHeight="1">
      <c r="B32" s="170" t="s">
        <v>229</v>
      </c>
      <c r="C32" s="172">
        <v>70</v>
      </c>
      <c r="D32" s="171">
        <v>70</v>
      </c>
    </row>
    <row r="33" spans="2:4" ht="16.5" customHeight="1">
      <c r="B33" s="166" t="s">
        <v>240</v>
      </c>
      <c r="C33" s="173">
        <v>987</v>
      </c>
      <c r="D33" s="169">
        <v>594</v>
      </c>
    </row>
    <row r="34" spans="2:4" ht="16.5" customHeight="1">
      <c r="B34" s="170" t="s">
        <v>222</v>
      </c>
      <c r="C34" s="172">
        <v>557</v>
      </c>
      <c r="D34" s="171">
        <v>557</v>
      </c>
    </row>
    <row r="35" spans="2:4" ht="16.5" customHeight="1">
      <c r="B35" s="170" t="s">
        <v>241</v>
      </c>
      <c r="C35" s="172">
        <v>8</v>
      </c>
      <c r="D35" s="171">
        <v>8</v>
      </c>
    </row>
    <row r="36" spans="2:4" ht="16.5" customHeight="1">
      <c r="B36" s="170" t="s">
        <v>242</v>
      </c>
      <c r="C36" s="172">
        <v>54</v>
      </c>
      <c r="D36" s="171">
        <v>5</v>
      </c>
    </row>
    <row r="37" spans="2:4" ht="16.5" customHeight="1">
      <c r="B37" s="170" t="s">
        <v>243</v>
      </c>
      <c r="C37" s="172">
        <v>66</v>
      </c>
      <c r="D37" s="171"/>
    </row>
    <row r="38" spans="2:4" ht="16.5" customHeight="1">
      <c r="B38" s="170" t="s">
        <v>244</v>
      </c>
      <c r="C38" s="172">
        <v>302</v>
      </c>
      <c r="D38" s="171">
        <v>24</v>
      </c>
    </row>
    <row r="39" spans="2:4" ht="16.5" customHeight="1">
      <c r="B39" s="166" t="s">
        <v>245</v>
      </c>
      <c r="C39" s="173">
        <v>3148</v>
      </c>
      <c r="D39" s="169">
        <v>2101</v>
      </c>
    </row>
    <row r="40" spans="2:4" ht="16.5" customHeight="1">
      <c r="B40" s="170" t="s">
        <v>222</v>
      </c>
      <c r="C40" s="172">
        <v>1398</v>
      </c>
      <c r="D40" s="171">
        <v>1398</v>
      </c>
    </row>
    <row r="41" spans="2:4" ht="16.5" customHeight="1">
      <c r="B41" s="170" t="s">
        <v>223</v>
      </c>
      <c r="C41" s="172">
        <v>102</v>
      </c>
      <c r="D41" s="171"/>
    </row>
    <row r="42" spans="2:4" ht="16.5" customHeight="1">
      <c r="B42" s="170" t="s">
        <v>246</v>
      </c>
      <c r="C42" s="172">
        <v>89</v>
      </c>
      <c r="D42" s="171"/>
    </row>
    <row r="43" spans="2:4" ht="16.5" customHeight="1">
      <c r="B43" s="170" t="s">
        <v>247</v>
      </c>
      <c r="C43" s="172">
        <v>60</v>
      </c>
      <c r="D43" s="171"/>
    </row>
    <row r="44" spans="2:4" ht="16.5" customHeight="1">
      <c r="B44" s="170" t="s">
        <v>248</v>
      </c>
      <c r="C44" s="172">
        <v>2</v>
      </c>
      <c r="D44" s="171"/>
    </row>
    <row r="45" spans="2:4" ht="16.5" customHeight="1">
      <c r="B45" s="170" t="s">
        <v>229</v>
      </c>
      <c r="C45" s="172">
        <v>703</v>
      </c>
      <c r="D45" s="171">
        <v>703</v>
      </c>
    </row>
    <row r="46" spans="2:4" ht="16.5" customHeight="1">
      <c r="B46" s="170" t="s">
        <v>249</v>
      </c>
      <c r="C46" s="172">
        <v>794</v>
      </c>
      <c r="D46" s="171"/>
    </row>
    <row r="47" spans="2:4" ht="16.5" customHeight="1">
      <c r="B47" s="166" t="s">
        <v>250</v>
      </c>
      <c r="C47" s="173">
        <v>5894</v>
      </c>
      <c r="D47" s="169">
        <v>350</v>
      </c>
    </row>
    <row r="48" spans="2:4" ht="16.5" customHeight="1">
      <c r="B48" s="170" t="s">
        <v>251</v>
      </c>
      <c r="C48" s="172">
        <v>5894</v>
      </c>
      <c r="D48" s="171">
        <v>350</v>
      </c>
    </row>
    <row r="49" spans="2:4" ht="16.5" customHeight="1">
      <c r="B49" s="166" t="s">
        <v>252</v>
      </c>
      <c r="C49" s="173">
        <v>514</v>
      </c>
      <c r="D49" s="169">
        <v>391</v>
      </c>
    </row>
    <row r="50" spans="2:4" ht="16.5" customHeight="1">
      <c r="B50" s="170" t="s">
        <v>222</v>
      </c>
      <c r="C50" s="172">
        <v>196</v>
      </c>
      <c r="D50" s="171">
        <v>196</v>
      </c>
    </row>
    <row r="51" spans="2:4" ht="16.5" customHeight="1">
      <c r="B51" s="170" t="s">
        <v>253</v>
      </c>
      <c r="C51" s="172">
        <v>118</v>
      </c>
      <c r="D51" s="171"/>
    </row>
    <row r="52" spans="2:4" ht="16.5" customHeight="1">
      <c r="B52" s="170" t="s">
        <v>229</v>
      </c>
      <c r="C52" s="172">
        <v>195</v>
      </c>
      <c r="D52" s="171">
        <v>195</v>
      </c>
    </row>
    <row r="53" spans="2:4" ht="16.5" customHeight="1">
      <c r="B53" s="170" t="s">
        <v>254</v>
      </c>
      <c r="C53" s="172">
        <v>5</v>
      </c>
      <c r="D53" s="171"/>
    </row>
    <row r="54" spans="2:4" ht="16.5" customHeight="1">
      <c r="B54" s="166" t="s">
        <v>255</v>
      </c>
      <c r="C54" s="173">
        <v>993</v>
      </c>
      <c r="D54" s="169"/>
    </row>
    <row r="55" spans="2:4" ht="16.5" customHeight="1">
      <c r="B55" s="170" t="s">
        <v>256</v>
      </c>
      <c r="C55" s="172">
        <v>993</v>
      </c>
      <c r="D55" s="171"/>
    </row>
    <row r="56" spans="2:4" ht="16.5" customHeight="1">
      <c r="B56" s="166" t="s">
        <v>257</v>
      </c>
      <c r="C56" s="173">
        <v>2327</v>
      </c>
      <c r="D56" s="169">
        <v>1942</v>
      </c>
    </row>
    <row r="57" spans="2:4" ht="16.5" customHeight="1">
      <c r="B57" s="170" t="s">
        <v>222</v>
      </c>
      <c r="C57" s="172">
        <v>1416</v>
      </c>
      <c r="D57" s="171">
        <v>1416</v>
      </c>
    </row>
    <row r="58" spans="2:4" ht="16.5" customHeight="1">
      <c r="B58" s="170" t="s">
        <v>223</v>
      </c>
      <c r="C58" s="172">
        <v>8</v>
      </c>
      <c r="D58" s="171"/>
    </row>
    <row r="59" spans="2:4" ht="16.5" customHeight="1">
      <c r="B59" s="170" t="s">
        <v>258</v>
      </c>
      <c r="C59" s="172">
        <v>60</v>
      </c>
      <c r="D59" s="171"/>
    </row>
    <row r="60" spans="2:4" ht="16.5" customHeight="1">
      <c r="B60" s="170" t="s">
        <v>259</v>
      </c>
      <c r="C60" s="172">
        <v>200</v>
      </c>
      <c r="D60" s="171"/>
    </row>
    <row r="61" spans="2:4" ht="16.5" customHeight="1">
      <c r="B61" s="170" t="s">
        <v>229</v>
      </c>
      <c r="C61" s="172">
        <v>526</v>
      </c>
      <c r="D61" s="171">
        <v>526</v>
      </c>
    </row>
    <row r="62" spans="2:4" ht="16.5" customHeight="1">
      <c r="B62" s="170" t="s">
        <v>260</v>
      </c>
      <c r="C62" s="172">
        <v>117</v>
      </c>
      <c r="D62" s="171"/>
    </row>
    <row r="63" spans="2:4" ht="16.5" customHeight="1">
      <c r="B63" s="166" t="s">
        <v>261</v>
      </c>
      <c r="C63" s="173">
        <v>20782</v>
      </c>
      <c r="D63" s="169">
        <v>1593</v>
      </c>
    </row>
    <row r="64" spans="2:4" ht="16.5" customHeight="1">
      <c r="B64" s="170" t="s">
        <v>222</v>
      </c>
      <c r="C64" s="172">
        <v>1091</v>
      </c>
      <c r="D64" s="171">
        <v>1091</v>
      </c>
    </row>
    <row r="65" spans="2:4" ht="16.5" customHeight="1">
      <c r="B65" s="170" t="s">
        <v>223</v>
      </c>
      <c r="C65" s="172">
        <v>1248</v>
      </c>
      <c r="D65" s="171"/>
    </row>
    <row r="66" spans="2:4" ht="16.5" customHeight="1">
      <c r="B66" s="170" t="s">
        <v>262</v>
      </c>
      <c r="C66" s="172">
        <v>2200</v>
      </c>
      <c r="D66" s="171"/>
    </row>
    <row r="67" spans="2:4" ht="16.5" customHeight="1">
      <c r="B67" s="170" t="s">
        <v>263</v>
      </c>
      <c r="C67" s="172">
        <v>1594</v>
      </c>
      <c r="D67" s="171"/>
    </row>
    <row r="68" spans="2:4" ht="16.5" customHeight="1">
      <c r="B68" s="170" t="s">
        <v>229</v>
      </c>
      <c r="C68" s="172">
        <v>500</v>
      </c>
      <c r="D68" s="171">
        <v>500</v>
      </c>
    </row>
    <row r="69" spans="2:4" ht="16.5" customHeight="1">
      <c r="B69" s="170" t="s">
        <v>264</v>
      </c>
      <c r="C69" s="172">
        <v>14149</v>
      </c>
      <c r="D69" s="171">
        <v>2</v>
      </c>
    </row>
    <row r="70" spans="2:4" ht="16.5" customHeight="1">
      <c r="B70" s="166" t="s">
        <v>265</v>
      </c>
      <c r="C70" s="172">
        <v>100</v>
      </c>
      <c r="D70" s="171"/>
    </row>
    <row r="71" spans="2:4" ht="16.5" customHeight="1">
      <c r="B71" s="170" t="s">
        <v>266</v>
      </c>
      <c r="C71" s="172">
        <v>100</v>
      </c>
      <c r="D71" s="171"/>
    </row>
    <row r="72" spans="2:4" ht="16.5" customHeight="1">
      <c r="B72" s="166" t="s">
        <v>267</v>
      </c>
      <c r="C72" s="173">
        <v>1015</v>
      </c>
      <c r="D72" s="169">
        <v>278</v>
      </c>
    </row>
    <row r="73" spans="2:4" ht="16.5" customHeight="1">
      <c r="B73" s="170" t="s">
        <v>222</v>
      </c>
      <c r="C73" s="172">
        <v>278</v>
      </c>
      <c r="D73" s="174">
        <v>278</v>
      </c>
    </row>
    <row r="74" spans="2:4" ht="16.5" customHeight="1">
      <c r="B74" s="170" t="s">
        <v>268</v>
      </c>
      <c r="C74" s="172">
        <v>702</v>
      </c>
      <c r="D74" s="174"/>
    </row>
    <row r="75" spans="2:4" ht="16.5" customHeight="1">
      <c r="B75" s="170" t="s">
        <v>269</v>
      </c>
      <c r="C75" s="172">
        <v>35</v>
      </c>
      <c r="D75" s="174"/>
    </row>
    <row r="76" spans="2:4" ht="16.5" customHeight="1">
      <c r="B76" s="166" t="s">
        <v>270</v>
      </c>
      <c r="C76" s="173">
        <v>796</v>
      </c>
      <c r="D76" s="175">
        <v>282</v>
      </c>
    </row>
    <row r="77" spans="2:4" ht="16.5" customHeight="1">
      <c r="B77" s="170" t="s">
        <v>222</v>
      </c>
      <c r="C77" s="172">
        <v>282</v>
      </c>
      <c r="D77" s="174">
        <v>282</v>
      </c>
    </row>
    <row r="78" spans="2:4" ht="16.5" customHeight="1">
      <c r="B78" s="170" t="s">
        <v>271</v>
      </c>
      <c r="C78" s="172">
        <v>509</v>
      </c>
      <c r="D78" s="174"/>
    </row>
    <row r="79" spans="2:4" ht="16.5" customHeight="1">
      <c r="B79" s="170" t="s">
        <v>272</v>
      </c>
      <c r="C79" s="172">
        <v>5</v>
      </c>
      <c r="D79" s="174"/>
    </row>
    <row r="80" spans="2:4" ht="16.5" customHeight="1">
      <c r="B80" s="166" t="s">
        <v>273</v>
      </c>
      <c r="C80" s="173">
        <v>190</v>
      </c>
      <c r="D80" s="175">
        <v>156</v>
      </c>
    </row>
    <row r="81" spans="2:4" ht="16.5" customHeight="1">
      <c r="B81" s="170" t="s">
        <v>222</v>
      </c>
      <c r="C81" s="172">
        <v>156</v>
      </c>
      <c r="D81" s="174">
        <v>156</v>
      </c>
    </row>
    <row r="82" spans="2:4" ht="16.5" customHeight="1">
      <c r="B82" s="170" t="s">
        <v>274</v>
      </c>
      <c r="C82" s="172">
        <v>34</v>
      </c>
      <c r="D82" s="174"/>
    </row>
    <row r="83" spans="2:4" ht="16.5" customHeight="1">
      <c r="B83" s="166" t="s">
        <v>275</v>
      </c>
      <c r="C83" s="173">
        <v>1573</v>
      </c>
      <c r="D83" s="175">
        <v>1016</v>
      </c>
    </row>
    <row r="84" spans="2:4" ht="16.5" customHeight="1">
      <c r="B84" s="170" t="s">
        <v>222</v>
      </c>
      <c r="C84" s="172">
        <v>801</v>
      </c>
      <c r="D84" s="174">
        <v>801</v>
      </c>
    </row>
    <row r="85" spans="2:4" ht="16.5" customHeight="1">
      <c r="B85" s="170" t="s">
        <v>223</v>
      </c>
      <c r="C85" s="172">
        <v>124</v>
      </c>
      <c r="D85" s="174"/>
    </row>
    <row r="86" spans="2:4" ht="16.5" customHeight="1">
      <c r="B86" s="170" t="s">
        <v>276</v>
      </c>
      <c r="C86" s="172">
        <v>207</v>
      </c>
      <c r="D86" s="174">
        <v>207</v>
      </c>
    </row>
    <row r="87" spans="2:4" ht="16.5" customHeight="1">
      <c r="B87" s="170" t="s">
        <v>277</v>
      </c>
      <c r="C87" s="172">
        <v>441</v>
      </c>
      <c r="D87" s="174">
        <v>8</v>
      </c>
    </row>
    <row r="88" spans="2:4" ht="16.5" customHeight="1">
      <c r="B88" s="166" t="s">
        <v>278</v>
      </c>
      <c r="C88" s="173">
        <v>2302</v>
      </c>
      <c r="D88" s="175">
        <v>1487</v>
      </c>
    </row>
    <row r="89" spans="2:4" ht="16.5" customHeight="1">
      <c r="B89" s="170" t="s">
        <v>222</v>
      </c>
      <c r="C89" s="172">
        <v>1262</v>
      </c>
      <c r="D89" s="174">
        <v>1262</v>
      </c>
    </row>
    <row r="90" spans="2:4" ht="16.5" customHeight="1">
      <c r="B90" s="170" t="s">
        <v>279</v>
      </c>
      <c r="C90" s="172">
        <v>683</v>
      </c>
      <c r="D90" s="174"/>
    </row>
    <row r="91" spans="2:4" ht="16.5" customHeight="1">
      <c r="B91" s="170" t="s">
        <v>229</v>
      </c>
      <c r="C91" s="172">
        <v>225</v>
      </c>
      <c r="D91" s="174">
        <v>225</v>
      </c>
    </row>
    <row r="92" spans="2:4" ht="16.5" customHeight="1">
      <c r="B92" s="170" t="s">
        <v>280</v>
      </c>
      <c r="C92" s="172">
        <v>132</v>
      </c>
      <c r="D92" s="174"/>
    </row>
    <row r="93" spans="2:4" ht="16.5" customHeight="1">
      <c r="B93" s="166" t="s">
        <v>281</v>
      </c>
      <c r="C93" s="173">
        <v>2832</v>
      </c>
      <c r="D93" s="175">
        <v>1731</v>
      </c>
    </row>
    <row r="94" spans="2:4" ht="16.5" customHeight="1">
      <c r="B94" s="170" t="s">
        <v>222</v>
      </c>
      <c r="C94" s="172">
        <v>810</v>
      </c>
      <c r="D94" s="174">
        <v>810</v>
      </c>
    </row>
    <row r="95" spans="2:4" ht="16.5" customHeight="1">
      <c r="B95" s="170" t="s">
        <v>223</v>
      </c>
      <c r="C95" s="172">
        <v>584</v>
      </c>
      <c r="D95" s="174">
        <v>67</v>
      </c>
    </row>
    <row r="96" spans="2:4" ht="16.5" customHeight="1">
      <c r="B96" s="170" t="s">
        <v>229</v>
      </c>
      <c r="C96" s="172">
        <v>443</v>
      </c>
      <c r="D96" s="174">
        <v>443</v>
      </c>
    </row>
    <row r="97" spans="2:4" ht="16.5" customHeight="1">
      <c r="B97" s="170" t="s">
        <v>282</v>
      </c>
      <c r="C97" s="172">
        <v>995</v>
      </c>
      <c r="D97" s="174">
        <v>411</v>
      </c>
    </row>
    <row r="98" spans="2:4" ht="16.5" customHeight="1">
      <c r="B98" s="166" t="s">
        <v>283</v>
      </c>
      <c r="C98" s="173">
        <v>3304</v>
      </c>
      <c r="D98" s="175">
        <v>826</v>
      </c>
    </row>
    <row r="99" spans="2:4" ht="16.5" customHeight="1">
      <c r="B99" s="170" t="s">
        <v>222</v>
      </c>
      <c r="C99" s="172">
        <v>744</v>
      </c>
      <c r="D99" s="174">
        <v>744</v>
      </c>
    </row>
    <row r="100" spans="2:4" ht="16.5" customHeight="1">
      <c r="B100" s="170" t="s">
        <v>284</v>
      </c>
      <c r="C100" s="172">
        <v>2560</v>
      </c>
      <c r="D100" s="174">
        <v>82</v>
      </c>
    </row>
    <row r="101" spans="2:4" ht="16.5" customHeight="1">
      <c r="B101" s="166" t="s">
        <v>285</v>
      </c>
      <c r="C101" s="173">
        <v>539</v>
      </c>
      <c r="D101" s="175">
        <v>235</v>
      </c>
    </row>
    <row r="102" spans="2:4" ht="16.5" customHeight="1">
      <c r="B102" s="170" t="s">
        <v>222</v>
      </c>
      <c r="C102" s="172">
        <v>235</v>
      </c>
      <c r="D102" s="174">
        <v>235</v>
      </c>
    </row>
    <row r="103" spans="2:4" ht="16.5" customHeight="1">
      <c r="B103" s="170" t="s">
        <v>223</v>
      </c>
      <c r="C103" s="172">
        <v>41</v>
      </c>
      <c r="D103" s="174"/>
    </row>
    <row r="104" spans="2:4" ht="16.5" customHeight="1">
      <c r="B104" s="170" t="s">
        <v>286</v>
      </c>
      <c r="C104" s="172">
        <v>18</v>
      </c>
      <c r="D104" s="174"/>
    </row>
    <row r="105" spans="2:4" ht="16.5" customHeight="1">
      <c r="B105" s="170" t="s">
        <v>287</v>
      </c>
      <c r="C105" s="172">
        <v>245</v>
      </c>
      <c r="D105" s="174"/>
    </row>
    <row r="106" spans="2:4" ht="16.5" customHeight="1">
      <c r="B106" s="166" t="s">
        <v>288</v>
      </c>
      <c r="C106" s="173">
        <v>5896</v>
      </c>
      <c r="D106" s="175">
        <v>1599</v>
      </c>
    </row>
    <row r="107" spans="2:4" ht="16.5" customHeight="1">
      <c r="B107" s="170" t="s">
        <v>222</v>
      </c>
      <c r="C107" s="172">
        <v>1198</v>
      </c>
      <c r="D107" s="174">
        <v>1198</v>
      </c>
    </row>
    <row r="108" spans="2:4" ht="16.5" customHeight="1">
      <c r="B108" s="170" t="s">
        <v>223</v>
      </c>
      <c r="C108" s="172">
        <v>3961</v>
      </c>
      <c r="D108" s="174">
        <v>20</v>
      </c>
    </row>
    <row r="109" spans="2:4" ht="16.5" customHeight="1">
      <c r="B109" s="170" t="s">
        <v>229</v>
      </c>
      <c r="C109" s="172">
        <v>211</v>
      </c>
      <c r="D109" s="174">
        <v>211</v>
      </c>
    </row>
    <row r="110" spans="2:4" ht="16.5" customHeight="1">
      <c r="B110" s="170" t="s">
        <v>289</v>
      </c>
      <c r="C110" s="172">
        <v>526</v>
      </c>
      <c r="D110" s="174">
        <v>170</v>
      </c>
    </row>
    <row r="111" spans="2:4" ht="16.5" customHeight="1">
      <c r="B111" s="166" t="s">
        <v>290</v>
      </c>
      <c r="C111" s="173">
        <v>2291</v>
      </c>
      <c r="D111" s="175"/>
    </row>
    <row r="112" spans="2:4" ht="16.5" customHeight="1">
      <c r="B112" s="170" t="s">
        <v>291</v>
      </c>
      <c r="C112" s="172">
        <v>2291</v>
      </c>
      <c r="D112" s="174"/>
    </row>
    <row r="113" spans="2:4" ht="16.5" customHeight="1">
      <c r="B113" s="166" t="s">
        <v>292</v>
      </c>
      <c r="C113" s="173">
        <v>5958</v>
      </c>
      <c r="D113" s="175"/>
    </row>
    <row r="114" spans="2:4" ht="16.5" customHeight="1">
      <c r="B114" s="170" t="s">
        <v>293</v>
      </c>
      <c r="C114" s="172">
        <v>5958</v>
      </c>
      <c r="D114" s="174"/>
    </row>
    <row r="115" spans="2:4" ht="16.5" customHeight="1">
      <c r="B115" s="166" t="s">
        <v>294</v>
      </c>
      <c r="C115" s="173">
        <v>1032</v>
      </c>
      <c r="D115" s="175">
        <v>288</v>
      </c>
    </row>
    <row r="116" spans="2:4" ht="16.5" customHeight="1">
      <c r="B116" s="166" t="s">
        <v>295</v>
      </c>
      <c r="C116" s="173">
        <v>968</v>
      </c>
      <c r="D116" s="175">
        <v>286</v>
      </c>
    </row>
    <row r="117" spans="2:4" ht="16.5" customHeight="1">
      <c r="B117" s="170" t="s">
        <v>296</v>
      </c>
      <c r="C117" s="172">
        <v>137</v>
      </c>
      <c r="D117" s="174"/>
    </row>
    <row r="118" spans="2:4" ht="16.5" customHeight="1">
      <c r="B118" s="170" t="s">
        <v>297</v>
      </c>
      <c r="C118" s="172">
        <v>9</v>
      </c>
      <c r="D118" s="174"/>
    </row>
    <row r="119" spans="2:4" ht="16.5" customHeight="1">
      <c r="B119" s="170" t="s">
        <v>298</v>
      </c>
      <c r="C119" s="172">
        <v>822</v>
      </c>
      <c r="D119" s="174">
        <v>286</v>
      </c>
    </row>
    <row r="120" spans="2:4" ht="16.5" customHeight="1">
      <c r="B120" s="166" t="s">
        <v>299</v>
      </c>
      <c r="C120" s="173">
        <v>64</v>
      </c>
      <c r="D120" s="175">
        <v>2</v>
      </c>
    </row>
    <row r="121" spans="2:4" ht="16.5" customHeight="1">
      <c r="B121" s="170" t="s">
        <v>300</v>
      </c>
      <c r="C121" s="172">
        <v>64</v>
      </c>
      <c r="D121" s="174">
        <v>2</v>
      </c>
    </row>
    <row r="122" spans="2:4" ht="16.5" customHeight="1">
      <c r="B122" s="166" t="s">
        <v>301</v>
      </c>
      <c r="C122" s="173">
        <v>28222</v>
      </c>
      <c r="D122" s="175">
        <v>11170</v>
      </c>
    </row>
    <row r="123" spans="2:4" ht="16.5" customHeight="1">
      <c r="B123" s="166" t="s">
        <v>302</v>
      </c>
      <c r="C123" s="173">
        <v>12285</v>
      </c>
      <c r="D123" s="175">
        <v>63</v>
      </c>
    </row>
    <row r="124" spans="2:4" ht="16.5" customHeight="1">
      <c r="B124" s="170" t="s">
        <v>223</v>
      </c>
      <c r="C124" s="172">
        <v>9741</v>
      </c>
      <c r="D124" s="174"/>
    </row>
    <row r="125" spans="2:4" ht="16.5" customHeight="1">
      <c r="B125" s="170" t="s">
        <v>232</v>
      </c>
      <c r="C125" s="172">
        <v>2076</v>
      </c>
      <c r="D125" s="174"/>
    </row>
    <row r="126" spans="2:4" ht="16.5" customHeight="1">
      <c r="B126" s="170" t="s">
        <v>303</v>
      </c>
      <c r="C126" s="172">
        <v>468</v>
      </c>
      <c r="D126" s="174">
        <v>63</v>
      </c>
    </row>
    <row r="127" spans="2:4" ht="16.5" customHeight="1">
      <c r="B127" s="166" t="s">
        <v>304</v>
      </c>
      <c r="C127" s="173">
        <v>2923</v>
      </c>
      <c r="D127" s="175">
        <v>2560</v>
      </c>
    </row>
    <row r="128" spans="2:4" ht="16.5" customHeight="1">
      <c r="B128" s="170" t="s">
        <v>222</v>
      </c>
      <c r="C128" s="172">
        <v>2560</v>
      </c>
      <c r="D128" s="174">
        <v>2560</v>
      </c>
    </row>
    <row r="129" spans="2:4" ht="16.5" customHeight="1">
      <c r="B129" s="170" t="s">
        <v>223</v>
      </c>
      <c r="C129" s="172">
        <v>323</v>
      </c>
      <c r="D129" s="174"/>
    </row>
    <row r="130" spans="2:4" ht="16.5" customHeight="1">
      <c r="B130" s="170" t="s">
        <v>305</v>
      </c>
      <c r="C130" s="172">
        <v>40</v>
      </c>
      <c r="D130" s="174"/>
    </row>
    <row r="131" spans="2:4" ht="16.5" customHeight="1">
      <c r="B131" s="166" t="s">
        <v>306</v>
      </c>
      <c r="C131" s="173">
        <v>7083</v>
      </c>
      <c r="D131" s="175">
        <v>4996</v>
      </c>
    </row>
    <row r="132" spans="2:4" ht="16.5" customHeight="1">
      <c r="B132" s="170" t="s">
        <v>222</v>
      </c>
      <c r="C132" s="172">
        <v>4996</v>
      </c>
      <c r="D132" s="174">
        <v>4996</v>
      </c>
    </row>
    <row r="133" spans="2:4" ht="16.5" customHeight="1">
      <c r="B133" s="170" t="s">
        <v>223</v>
      </c>
      <c r="C133" s="172">
        <v>1127</v>
      </c>
      <c r="D133" s="174"/>
    </row>
    <row r="134" spans="2:4" ht="16.5" customHeight="1">
      <c r="B134" s="170" t="s">
        <v>307</v>
      </c>
      <c r="C134" s="172">
        <v>402</v>
      </c>
      <c r="D134" s="174"/>
    </row>
    <row r="135" spans="2:4" ht="16.5" customHeight="1">
      <c r="B135" s="170" t="s">
        <v>308</v>
      </c>
      <c r="C135" s="172">
        <v>558</v>
      </c>
      <c r="D135" s="174"/>
    </row>
    <row r="136" spans="2:4" ht="16.5" customHeight="1">
      <c r="B136" s="166" t="s">
        <v>309</v>
      </c>
      <c r="C136" s="173">
        <v>2905</v>
      </c>
      <c r="D136" s="175">
        <v>1925</v>
      </c>
    </row>
    <row r="137" spans="2:4" ht="16.5" customHeight="1">
      <c r="B137" s="170" t="s">
        <v>222</v>
      </c>
      <c r="C137" s="172">
        <v>1925</v>
      </c>
      <c r="D137" s="174">
        <v>1925</v>
      </c>
    </row>
    <row r="138" spans="2:4" ht="16.5" customHeight="1">
      <c r="B138" s="170" t="s">
        <v>310</v>
      </c>
      <c r="C138" s="172">
        <v>229</v>
      </c>
      <c r="D138" s="174"/>
    </row>
    <row r="139" spans="2:4" ht="16.5" customHeight="1">
      <c r="B139" s="170" t="s">
        <v>311</v>
      </c>
      <c r="C139" s="172">
        <v>80</v>
      </c>
      <c r="D139" s="174"/>
    </row>
    <row r="140" spans="2:4" ht="16.5" customHeight="1">
      <c r="B140" s="170" t="s">
        <v>312</v>
      </c>
      <c r="C140" s="172">
        <v>150</v>
      </c>
      <c r="D140" s="174"/>
    </row>
    <row r="141" spans="2:4" ht="16.5" customHeight="1">
      <c r="B141" s="170" t="s">
        <v>313</v>
      </c>
      <c r="C141" s="172">
        <v>240</v>
      </c>
      <c r="D141" s="174"/>
    </row>
    <row r="142" spans="2:4" ht="16.5" customHeight="1">
      <c r="B142" s="170" t="s">
        <v>314</v>
      </c>
      <c r="C142" s="172">
        <v>172</v>
      </c>
      <c r="D142" s="174"/>
    </row>
    <row r="143" spans="2:4" ht="16.5" customHeight="1">
      <c r="B143" s="170" t="s">
        <v>247</v>
      </c>
      <c r="C143" s="172">
        <v>15</v>
      </c>
      <c r="D143" s="174"/>
    </row>
    <row r="144" spans="2:4" ht="16.5" customHeight="1">
      <c r="B144" s="170" t="s">
        <v>315</v>
      </c>
      <c r="C144" s="172">
        <v>94</v>
      </c>
      <c r="D144" s="174"/>
    </row>
    <row r="145" spans="2:4" ht="16.5" customHeight="1">
      <c r="B145" s="166" t="s">
        <v>316</v>
      </c>
      <c r="C145" s="173">
        <v>3026</v>
      </c>
      <c r="D145" s="175">
        <v>1626</v>
      </c>
    </row>
    <row r="146" spans="2:4" ht="16.5" customHeight="1">
      <c r="B146" s="170" t="s">
        <v>317</v>
      </c>
      <c r="C146" s="172">
        <v>3026</v>
      </c>
      <c r="D146" s="174">
        <v>1626</v>
      </c>
    </row>
    <row r="147" spans="2:4" ht="16.5" customHeight="1">
      <c r="B147" s="166" t="s">
        <v>318</v>
      </c>
      <c r="C147" s="173">
        <v>169856</v>
      </c>
      <c r="D147" s="175">
        <v>149257</v>
      </c>
    </row>
    <row r="148" spans="2:4" ht="16.5" customHeight="1">
      <c r="B148" s="166" t="s">
        <v>319</v>
      </c>
      <c r="C148" s="173">
        <v>1254</v>
      </c>
      <c r="D148" s="175">
        <v>484</v>
      </c>
    </row>
    <row r="149" spans="2:4" ht="16.5" customHeight="1">
      <c r="B149" s="170" t="s">
        <v>222</v>
      </c>
      <c r="C149" s="172">
        <v>484</v>
      </c>
      <c r="D149" s="174">
        <v>484</v>
      </c>
    </row>
    <row r="150" spans="2:4" ht="16.5" customHeight="1">
      <c r="B150" s="170" t="s">
        <v>320</v>
      </c>
      <c r="C150" s="172">
        <v>770</v>
      </c>
      <c r="D150" s="174"/>
    </row>
    <row r="151" spans="2:4" ht="16.5" customHeight="1">
      <c r="B151" s="166" t="s">
        <v>321</v>
      </c>
      <c r="C151" s="173">
        <v>149716</v>
      </c>
      <c r="D151" s="175">
        <v>138697</v>
      </c>
    </row>
    <row r="152" spans="2:4" ht="16.5" customHeight="1">
      <c r="B152" s="170" t="s">
        <v>322</v>
      </c>
      <c r="C152" s="172">
        <v>29127</v>
      </c>
      <c r="D152" s="174">
        <v>24444</v>
      </c>
    </row>
    <row r="153" spans="2:4" ht="16.5" customHeight="1">
      <c r="B153" s="170" t="s">
        <v>323</v>
      </c>
      <c r="C153" s="172">
        <v>71080</v>
      </c>
      <c r="D153" s="174">
        <v>68613</v>
      </c>
    </row>
    <row r="154" spans="2:4" ht="16.5" customHeight="1">
      <c r="B154" s="170" t="s">
        <v>324</v>
      </c>
      <c r="C154" s="172">
        <v>37062</v>
      </c>
      <c r="D154" s="174">
        <v>36712</v>
      </c>
    </row>
    <row r="155" spans="2:4" ht="16.5" customHeight="1">
      <c r="B155" s="170" t="s">
        <v>325</v>
      </c>
      <c r="C155" s="172">
        <v>9364</v>
      </c>
      <c r="D155" s="174">
        <v>8928</v>
      </c>
    </row>
    <row r="156" spans="2:4" ht="16.5" customHeight="1">
      <c r="B156" s="170" t="s">
        <v>326</v>
      </c>
      <c r="C156" s="172">
        <v>3083</v>
      </c>
      <c r="D156" s="174"/>
    </row>
    <row r="157" spans="2:4" ht="16.5" customHeight="1">
      <c r="B157" s="166" t="s">
        <v>327</v>
      </c>
      <c r="C157" s="173">
        <v>7286</v>
      </c>
      <c r="D157" s="175">
        <v>7025</v>
      </c>
    </row>
    <row r="158" spans="2:4" ht="16.5" customHeight="1">
      <c r="B158" s="176" t="s">
        <v>328</v>
      </c>
      <c r="C158" s="176">
        <v>7286</v>
      </c>
      <c r="D158" s="177">
        <v>7025</v>
      </c>
    </row>
    <row r="159" spans="2:4" ht="16.5" customHeight="1">
      <c r="B159" s="178" t="s">
        <v>329</v>
      </c>
      <c r="C159" s="178">
        <v>1110</v>
      </c>
      <c r="D159" s="179">
        <v>1076</v>
      </c>
    </row>
    <row r="160" spans="2:4" ht="16.5" customHeight="1">
      <c r="B160" s="176" t="s">
        <v>330</v>
      </c>
      <c r="C160" s="176">
        <v>1110</v>
      </c>
      <c r="D160" s="177">
        <v>1076</v>
      </c>
    </row>
    <row r="161" spans="2:4" ht="16.5" customHeight="1">
      <c r="B161" s="178" t="s">
        <v>331</v>
      </c>
      <c r="C161" s="178">
        <v>989</v>
      </c>
      <c r="D161" s="179">
        <v>989</v>
      </c>
    </row>
    <row r="162" spans="2:4" ht="16.5" customHeight="1">
      <c r="B162" s="176" t="s">
        <v>332</v>
      </c>
      <c r="C162" s="176">
        <v>989</v>
      </c>
      <c r="D162" s="177">
        <v>989</v>
      </c>
    </row>
    <row r="163" spans="2:4" ht="16.5" customHeight="1">
      <c r="B163" s="178" t="s">
        <v>333</v>
      </c>
      <c r="C163" s="178">
        <v>9501</v>
      </c>
      <c r="D163" s="179">
        <v>986</v>
      </c>
    </row>
    <row r="164" spans="2:4" ht="16.5" customHeight="1">
      <c r="B164" s="176" t="s">
        <v>334</v>
      </c>
      <c r="C164" s="176">
        <v>9501</v>
      </c>
      <c r="D164" s="177">
        <v>986</v>
      </c>
    </row>
    <row r="165" spans="2:4" ht="16.5" customHeight="1">
      <c r="B165" s="178" t="s">
        <v>335</v>
      </c>
      <c r="C165" s="178">
        <v>18616</v>
      </c>
      <c r="D165" s="179">
        <v>132</v>
      </c>
    </row>
    <row r="166" spans="2:4" ht="16.5" customHeight="1">
      <c r="B166" s="178" t="s">
        <v>336</v>
      </c>
      <c r="C166" s="178">
        <v>132</v>
      </c>
      <c r="D166" s="179">
        <v>132</v>
      </c>
    </row>
    <row r="167" spans="2:4" ht="16.5" customHeight="1">
      <c r="B167" s="176" t="s">
        <v>222</v>
      </c>
      <c r="C167" s="176">
        <v>132</v>
      </c>
      <c r="D167" s="177">
        <v>132</v>
      </c>
    </row>
    <row r="168" spans="2:4" ht="16.5" customHeight="1">
      <c r="B168" s="178" t="s">
        <v>337</v>
      </c>
      <c r="C168" s="178">
        <v>17418</v>
      </c>
      <c r="D168" s="179"/>
    </row>
    <row r="169" spans="2:4" ht="16.5" customHeight="1">
      <c r="B169" s="176" t="s">
        <v>338</v>
      </c>
      <c r="C169" s="176">
        <v>100</v>
      </c>
      <c r="D169" s="177"/>
    </row>
    <row r="170" spans="2:4" ht="16.5" customHeight="1">
      <c r="B170" s="176" t="s">
        <v>339</v>
      </c>
      <c r="C170" s="176">
        <v>17318</v>
      </c>
      <c r="D170" s="177"/>
    </row>
    <row r="171" spans="2:4" ht="16.5" customHeight="1">
      <c r="B171" s="178" t="s">
        <v>340</v>
      </c>
      <c r="C171" s="178">
        <v>66</v>
      </c>
      <c r="D171" s="179"/>
    </row>
    <row r="172" spans="2:4" ht="16.5" customHeight="1">
      <c r="B172" s="176" t="s">
        <v>341</v>
      </c>
      <c r="C172" s="176">
        <v>66</v>
      </c>
      <c r="D172" s="177"/>
    </row>
    <row r="173" spans="2:4" ht="16.5" customHeight="1">
      <c r="B173" s="178" t="s">
        <v>342</v>
      </c>
      <c r="C173" s="178">
        <v>1000</v>
      </c>
      <c r="D173" s="179"/>
    </row>
    <row r="174" spans="2:4" ht="16.5" customHeight="1">
      <c r="B174" s="176" t="s">
        <v>343</v>
      </c>
      <c r="C174" s="176">
        <v>1000</v>
      </c>
      <c r="D174" s="177"/>
    </row>
    <row r="175" spans="2:4" ht="16.5" customHeight="1">
      <c r="B175" s="178" t="s">
        <v>344</v>
      </c>
      <c r="C175" s="178">
        <v>10201</v>
      </c>
      <c r="D175" s="179">
        <v>2997</v>
      </c>
    </row>
    <row r="176" spans="2:4" ht="16.5" customHeight="1">
      <c r="B176" s="178" t="s">
        <v>345</v>
      </c>
      <c r="C176" s="178">
        <v>6464</v>
      </c>
      <c r="D176" s="179">
        <v>2081</v>
      </c>
    </row>
    <row r="177" spans="2:4" ht="16.5" customHeight="1">
      <c r="B177" s="176" t="s">
        <v>222</v>
      </c>
      <c r="C177" s="176">
        <v>1531</v>
      </c>
      <c r="D177" s="177">
        <v>1531</v>
      </c>
    </row>
    <row r="178" spans="2:4" ht="16.5" customHeight="1">
      <c r="B178" s="176" t="s">
        <v>223</v>
      </c>
      <c r="C178" s="176">
        <v>150</v>
      </c>
      <c r="D178" s="177"/>
    </row>
    <row r="179" spans="2:4" ht="16.5" customHeight="1">
      <c r="B179" s="176" t="s">
        <v>346</v>
      </c>
      <c r="C179" s="176">
        <v>578</v>
      </c>
      <c r="D179" s="177">
        <v>217</v>
      </c>
    </row>
    <row r="180" spans="2:4" ht="16.5" customHeight="1">
      <c r="B180" s="176" t="s">
        <v>347</v>
      </c>
      <c r="C180" s="176">
        <v>1000</v>
      </c>
      <c r="D180" s="177"/>
    </row>
    <row r="181" spans="2:4" ht="16.5" customHeight="1">
      <c r="B181" s="176" t="s">
        <v>348</v>
      </c>
      <c r="C181" s="176">
        <v>592</v>
      </c>
      <c r="D181" s="177"/>
    </row>
    <row r="182" spans="2:4" ht="16.5" customHeight="1">
      <c r="B182" s="176" t="s">
        <v>349</v>
      </c>
      <c r="C182" s="176">
        <v>113</v>
      </c>
      <c r="D182" s="177"/>
    </row>
    <row r="183" spans="2:4" ht="16.5" customHeight="1">
      <c r="B183" s="176" t="s">
        <v>350</v>
      </c>
      <c r="C183" s="176">
        <v>962</v>
      </c>
      <c r="D183" s="177">
        <v>266</v>
      </c>
    </row>
    <row r="184" spans="2:4" ht="16.5" customHeight="1">
      <c r="B184" s="176" t="s">
        <v>351</v>
      </c>
      <c r="C184" s="176">
        <v>1538</v>
      </c>
      <c r="D184" s="177">
        <v>67</v>
      </c>
    </row>
    <row r="185" spans="2:4" ht="16.5" customHeight="1">
      <c r="B185" s="178" t="s">
        <v>352</v>
      </c>
      <c r="C185" s="178">
        <v>1627</v>
      </c>
      <c r="D185" s="179"/>
    </row>
    <row r="186" spans="2:4" ht="16.5" customHeight="1">
      <c r="B186" s="176" t="s">
        <v>353</v>
      </c>
      <c r="C186" s="176">
        <v>916</v>
      </c>
      <c r="D186" s="177"/>
    </row>
    <row r="187" spans="2:4" ht="16.5" customHeight="1">
      <c r="B187" s="176" t="s">
        <v>354</v>
      </c>
      <c r="C187" s="176">
        <v>711</v>
      </c>
      <c r="D187" s="177"/>
    </row>
    <row r="188" spans="2:4" ht="16.5" customHeight="1">
      <c r="B188" s="178" t="s">
        <v>355</v>
      </c>
      <c r="C188" s="178">
        <v>448</v>
      </c>
      <c r="D188" s="179"/>
    </row>
    <row r="189" spans="2:4" ht="16.5" customHeight="1">
      <c r="B189" s="176" t="s">
        <v>356</v>
      </c>
      <c r="C189" s="176">
        <v>240</v>
      </c>
      <c r="D189" s="177"/>
    </row>
    <row r="190" spans="2:4" ht="16.5" customHeight="1">
      <c r="B190" s="176" t="s">
        <v>357</v>
      </c>
      <c r="C190" s="176">
        <v>70</v>
      </c>
      <c r="D190" s="177"/>
    </row>
    <row r="191" spans="2:4" ht="16.5" customHeight="1">
      <c r="B191" s="176" t="s">
        <v>358</v>
      </c>
      <c r="C191" s="176">
        <v>138</v>
      </c>
      <c r="D191" s="177"/>
    </row>
    <row r="192" spans="2:4" ht="16.5" customHeight="1">
      <c r="B192" s="178" t="s">
        <v>359</v>
      </c>
      <c r="C192" s="178">
        <v>1153</v>
      </c>
      <c r="D192" s="179">
        <v>856</v>
      </c>
    </row>
    <row r="193" spans="2:4" ht="16.5" customHeight="1">
      <c r="B193" s="176" t="s">
        <v>360</v>
      </c>
      <c r="C193" s="176">
        <v>1013</v>
      </c>
      <c r="D193" s="177">
        <v>856</v>
      </c>
    </row>
    <row r="194" spans="2:4" ht="16.5" customHeight="1">
      <c r="B194" s="176" t="s">
        <v>361</v>
      </c>
      <c r="C194" s="176">
        <v>140</v>
      </c>
      <c r="D194" s="177"/>
    </row>
    <row r="195" spans="2:4" ht="16.5" customHeight="1">
      <c r="B195" s="178" t="s">
        <v>362</v>
      </c>
      <c r="C195" s="178">
        <v>509</v>
      </c>
      <c r="D195" s="179">
        <v>60</v>
      </c>
    </row>
    <row r="196" spans="2:4" ht="16.5" customHeight="1">
      <c r="B196" s="176" t="s">
        <v>363</v>
      </c>
      <c r="C196" s="176">
        <v>509</v>
      </c>
      <c r="D196" s="177">
        <v>60</v>
      </c>
    </row>
    <row r="197" spans="2:4" ht="16.5" customHeight="1">
      <c r="B197" s="178" t="s">
        <v>364</v>
      </c>
      <c r="C197" s="178">
        <v>51881</v>
      </c>
      <c r="D197" s="179">
        <v>23441</v>
      </c>
    </row>
    <row r="198" spans="2:4" ht="16.5" customHeight="1">
      <c r="B198" s="178" t="s">
        <v>365</v>
      </c>
      <c r="C198" s="178">
        <v>11852</v>
      </c>
      <c r="D198" s="179">
        <v>4115</v>
      </c>
    </row>
    <row r="199" spans="2:4" ht="16.5" customHeight="1">
      <c r="B199" s="176" t="s">
        <v>222</v>
      </c>
      <c r="C199" s="176">
        <v>2734</v>
      </c>
      <c r="D199" s="177">
        <v>2734</v>
      </c>
    </row>
    <row r="200" spans="2:4" ht="16.5" customHeight="1">
      <c r="B200" s="176" t="s">
        <v>223</v>
      </c>
      <c r="C200" s="176">
        <v>256</v>
      </c>
      <c r="D200" s="177"/>
    </row>
    <row r="201" spans="2:4" ht="16.5" customHeight="1">
      <c r="B201" s="176" t="s">
        <v>366</v>
      </c>
      <c r="C201" s="176">
        <v>26</v>
      </c>
      <c r="D201" s="177"/>
    </row>
    <row r="202" spans="2:4" ht="16.5" customHeight="1">
      <c r="B202" s="176" t="s">
        <v>367</v>
      </c>
      <c r="C202" s="176">
        <v>1329</v>
      </c>
      <c r="D202" s="177">
        <v>1120</v>
      </c>
    </row>
    <row r="203" spans="2:4" ht="16.5" customHeight="1">
      <c r="B203" s="176" t="s">
        <v>247</v>
      </c>
      <c r="C203" s="176">
        <v>42</v>
      </c>
      <c r="D203" s="177"/>
    </row>
    <row r="204" spans="2:4" ht="16.5" customHeight="1">
      <c r="B204" s="176" t="s">
        <v>368</v>
      </c>
      <c r="C204" s="176">
        <v>106</v>
      </c>
      <c r="D204" s="177"/>
    </row>
    <row r="205" spans="2:4" ht="16.5" customHeight="1">
      <c r="B205" s="176" t="s">
        <v>369</v>
      </c>
      <c r="C205" s="176">
        <v>307</v>
      </c>
      <c r="D205" s="177">
        <v>261</v>
      </c>
    </row>
    <row r="206" spans="2:4" ht="16.5" customHeight="1">
      <c r="B206" s="176" t="s">
        <v>370</v>
      </c>
      <c r="C206" s="176">
        <v>166</v>
      </c>
      <c r="D206" s="177"/>
    </row>
    <row r="207" spans="2:4" ht="16.5" customHeight="1">
      <c r="B207" s="176" t="s">
        <v>371</v>
      </c>
      <c r="C207" s="176">
        <v>3000</v>
      </c>
      <c r="D207" s="177"/>
    </row>
    <row r="208" spans="2:4" ht="16.5" customHeight="1">
      <c r="B208" s="176" t="s">
        <v>372</v>
      </c>
      <c r="C208" s="176">
        <v>3886</v>
      </c>
      <c r="D208" s="177"/>
    </row>
    <row r="209" spans="2:4" ht="16.5" customHeight="1">
      <c r="B209" s="178" t="s">
        <v>373</v>
      </c>
      <c r="C209" s="178">
        <v>10124</v>
      </c>
      <c r="D209" s="179">
        <v>3858</v>
      </c>
    </row>
    <row r="210" spans="2:4" ht="16.5" customHeight="1">
      <c r="B210" s="176" t="s">
        <v>222</v>
      </c>
      <c r="C210" s="176">
        <v>348</v>
      </c>
      <c r="D210" s="177">
        <v>348</v>
      </c>
    </row>
    <row r="211" spans="2:4" ht="16.5" customHeight="1">
      <c r="B211" s="176" t="s">
        <v>374</v>
      </c>
      <c r="C211" s="176">
        <v>293</v>
      </c>
      <c r="D211" s="177"/>
    </row>
    <row r="212" spans="2:4" ht="16.5" customHeight="1">
      <c r="B212" s="176" t="s">
        <v>375</v>
      </c>
      <c r="C212" s="176">
        <v>2</v>
      </c>
      <c r="D212" s="177"/>
    </row>
    <row r="213" spans="2:4" ht="16.5" customHeight="1">
      <c r="B213" s="176" t="s">
        <v>376</v>
      </c>
      <c r="C213" s="176">
        <v>7348</v>
      </c>
      <c r="D213" s="177">
        <v>3355</v>
      </c>
    </row>
    <row r="214" spans="2:4" ht="16.5" customHeight="1">
      <c r="B214" s="176" t="s">
        <v>377</v>
      </c>
      <c r="C214" s="176">
        <v>2133</v>
      </c>
      <c r="D214" s="177">
        <v>155</v>
      </c>
    </row>
    <row r="215" spans="2:4" ht="16.5" customHeight="1">
      <c r="B215" s="178" t="s">
        <v>378</v>
      </c>
      <c r="C215" s="178">
        <v>15550</v>
      </c>
      <c r="D215" s="179">
        <v>14087</v>
      </c>
    </row>
    <row r="216" spans="2:4" ht="16.5" customHeight="1">
      <c r="B216" s="176" t="s">
        <v>379</v>
      </c>
      <c r="C216" s="176">
        <v>1410</v>
      </c>
      <c r="D216" s="177">
        <v>1410</v>
      </c>
    </row>
    <row r="217" spans="2:4" ht="16.5" customHeight="1">
      <c r="B217" s="176" t="s">
        <v>380</v>
      </c>
      <c r="C217" s="176">
        <v>2063</v>
      </c>
      <c r="D217" s="177">
        <v>2063</v>
      </c>
    </row>
    <row r="218" spans="2:4" ht="16.5" customHeight="1">
      <c r="B218" s="176" t="s">
        <v>381</v>
      </c>
      <c r="C218" s="176">
        <v>1463</v>
      </c>
      <c r="D218" s="177"/>
    </row>
    <row r="219" spans="2:4" ht="16.5" customHeight="1">
      <c r="B219" s="176" t="s">
        <v>382</v>
      </c>
      <c r="C219" s="176">
        <v>10029</v>
      </c>
      <c r="D219" s="177">
        <v>10029</v>
      </c>
    </row>
    <row r="220" spans="2:4" ht="16.5" customHeight="1">
      <c r="B220" s="176" t="s">
        <v>383</v>
      </c>
      <c r="C220" s="176">
        <v>585</v>
      </c>
      <c r="D220" s="177">
        <v>585</v>
      </c>
    </row>
    <row r="221" spans="2:4" ht="16.5" customHeight="1">
      <c r="B221" s="178" t="s">
        <v>384</v>
      </c>
      <c r="C221" s="178">
        <v>6953</v>
      </c>
      <c r="D221" s="179"/>
    </row>
    <row r="222" spans="2:4" ht="16.5" customHeight="1">
      <c r="B222" s="176" t="s">
        <v>385</v>
      </c>
      <c r="C222" s="176">
        <v>2158</v>
      </c>
      <c r="D222" s="177"/>
    </row>
    <row r="223" spans="2:4" ht="16.5" customHeight="1">
      <c r="B223" s="176" t="s">
        <v>386</v>
      </c>
      <c r="C223" s="176">
        <v>3968</v>
      </c>
      <c r="D223" s="177"/>
    </row>
    <row r="224" spans="2:4" ht="16.5" customHeight="1">
      <c r="B224" s="176" t="s">
        <v>387</v>
      </c>
      <c r="C224" s="176">
        <v>767</v>
      </c>
      <c r="D224" s="177"/>
    </row>
    <row r="225" spans="2:4" ht="16.5" customHeight="1">
      <c r="B225" s="176" t="s">
        <v>388</v>
      </c>
      <c r="C225" s="176">
        <v>60</v>
      </c>
      <c r="D225" s="177"/>
    </row>
    <row r="226" spans="2:4" ht="16.5" customHeight="1">
      <c r="B226" s="178" t="s">
        <v>389</v>
      </c>
      <c r="C226" s="178">
        <v>1330</v>
      </c>
      <c r="D226" s="179">
        <v>17</v>
      </c>
    </row>
    <row r="227" spans="2:4" ht="16.5" customHeight="1">
      <c r="B227" s="176" t="s">
        <v>390</v>
      </c>
      <c r="C227" s="176">
        <v>70</v>
      </c>
      <c r="D227" s="177">
        <v>17</v>
      </c>
    </row>
    <row r="228" spans="2:4" ht="16.5" customHeight="1">
      <c r="B228" s="176" t="s">
        <v>391</v>
      </c>
      <c r="C228" s="176">
        <v>203</v>
      </c>
      <c r="D228" s="177"/>
    </row>
    <row r="229" spans="2:4" ht="16.5" customHeight="1">
      <c r="B229" s="176" t="s">
        <v>392</v>
      </c>
      <c r="C229" s="176">
        <v>75</v>
      </c>
      <c r="D229" s="177"/>
    </row>
    <row r="230" spans="2:4" ht="16.5" customHeight="1">
      <c r="B230" s="176" t="s">
        <v>393</v>
      </c>
      <c r="C230" s="176">
        <v>200</v>
      </c>
      <c r="D230" s="177"/>
    </row>
    <row r="231" spans="2:4" ht="16.5" customHeight="1">
      <c r="B231" s="176" t="s">
        <v>394</v>
      </c>
      <c r="C231" s="176">
        <v>91</v>
      </c>
      <c r="D231" s="177"/>
    </row>
    <row r="232" spans="2:4" ht="16.5" customHeight="1">
      <c r="B232" s="176" t="s">
        <v>395</v>
      </c>
      <c r="C232" s="176">
        <v>2</v>
      </c>
      <c r="D232" s="177"/>
    </row>
    <row r="233" spans="2:4" ht="16.5" customHeight="1">
      <c r="B233" s="176" t="s">
        <v>396</v>
      </c>
      <c r="C233" s="176">
        <v>689</v>
      </c>
      <c r="D233" s="177"/>
    </row>
    <row r="234" spans="2:4" ht="16.5" customHeight="1">
      <c r="B234" s="178" t="s">
        <v>397</v>
      </c>
      <c r="C234" s="178">
        <v>349</v>
      </c>
      <c r="D234" s="179"/>
    </row>
    <row r="235" spans="2:4" ht="16.5" customHeight="1">
      <c r="B235" s="176" t="s">
        <v>398</v>
      </c>
      <c r="C235" s="176">
        <v>322</v>
      </c>
      <c r="D235" s="177"/>
    </row>
    <row r="236" spans="2:4" ht="16.5" customHeight="1">
      <c r="B236" s="176" t="s">
        <v>399</v>
      </c>
      <c r="C236" s="176">
        <v>20</v>
      </c>
      <c r="D236" s="177"/>
    </row>
    <row r="237" spans="2:4" ht="16.5" customHeight="1">
      <c r="B237" s="176" t="s">
        <v>400</v>
      </c>
      <c r="C237" s="176">
        <v>7</v>
      </c>
      <c r="D237" s="177"/>
    </row>
    <row r="238" spans="2:4" ht="16.5" customHeight="1">
      <c r="B238" s="178" t="s">
        <v>401</v>
      </c>
      <c r="C238" s="178">
        <v>2798</v>
      </c>
      <c r="D238" s="179">
        <v>247</v>
      </c>
    </row>
    <row r="239" spans="2:4" ht="16.5" customHeight="1">
      <c r="B239" s="176" t="s">
        <v>402</v>
      </c>
      <c r="C239" s="176">
        <v>574</v>
      </c>
      <c r="D239" s="177"/>
    </row>
    <row r="240" spans="2:4" ht="16.5" customHeight="1">
      <c r="B240" s="176" t="s">
        <v>403</v>
      </c>
      <c r="C240" s="176">
        <v>260</v>
      </c>
      <c r="D240" s="177">
        <v>184</v>
      </c>
    </row>
    <row r="241" spans="2:4" ht="16.5" customHeight="1">
      <c r="B241" s="176" t="s">
        <v>404</v>
      </c>
      <c r="C241" s="176">
        <v>65</v>
      </c>
      <c r="D241" s="177">
        <v>63</v>
      </c>
    </row>
    <row r="242" spans="2:4" ht="16.5" customHeight="1">
      <c r="B242" s="176" t="s">
        <v>405</v>
      </c>
      <c r="C242" s="176">
        <v>687</v>
      </c>
      <c r="D242" s="177"/>
    </row>
    <row r="243" spans="2:4" ht="16.5" customHeight="1">
      <c r="B243" s="176" t="s">
        <v>406</v>
      </c>
      <c r="C243" s="176">
        <v>1212</v>
      </c>
      <c r="D243" s="177"/>
    </row>
    <row r="244" spans="2:4" ht="16.5" customHeight="1">
      <c r="B244" s="178" t="s">
        <v>407</v>
      </c>
      <c r="C244" s="178">
        <v>1439</v>
      </c>
      <c r="D244" s="179">
        <v>700</v>
      </c>
    </row>
    <row r="245" spans="2:4" ht="16.5" customHeight="1">
      <c r="B245" s="176" t="s">
        <v>222</v>
      </c>
      <c r="C245" s="176">
        <v>191</v>
      </c>
      <c r="D245" s="177">
        <v>191</v>
      </c>
    </row>
    <row r="246" spans="2:4" ht="16.5" customHeight="1">
      <c r="B246" s="176" t="s">
        <v>408</v>
      </c>
      <c r="C246" s="176">
        <v>228</v>
      </c>
      <c r="D246" s="177"/>
    </row>
    <row r="247" spans="2:4" ht="16.5" customHeight="1">
      <c r="B247" s="176" t="s">
        <v>409</v>
      </c>
      <c r="C247" s="176">
        <v>337</v>
      </c>
      <c r="D247" s="177">
        <v>215</v>
      </c>
    </row>
    <row r="248" spans="2:4" ht="16.5" customHeight="1">
      <c r="B248" s="176" t="s">
        <v>410</v>
      </c>
      <c r="C248" s="176">
        <v>3</v>
      </c>
      <c r="D248" s="177"/>
    </row>
    <row r="249" spans="2:4" ht="16.5" customHeight="1">
      <c r="B249" s="176" t="s">
        <v>411</v>
      </c>
      <c r="C249" s="176">
        <v>680</v>
      </c>
      <c r="D249" s="177">
        <v>294</v>
      </c>
    </row>
    <row r="250" spans="2:4" ht="16.5" customHeight="1">
      <c r="B250" s="178" t="s">
        <v>412</v>
      </c>
      <c r="C250" s="178">
        <v>242</v>
      </c>
      <c r="D250" s="179">
        <v>166</v>
      </c>
    </row>
    <row r="251" spans="2:4" ht="16.5" customHeight="1">
      <c r="B251" s="176" t="s">
        <v>222</v>
      </c>
      <c r="C251" s="176">
        <v>166</v>
      </c>
      <c r="D251" s="177">
        <v>166</v>
      </c>
    </row>
    <row r="252" spans="2:4" ht="16.5" customHeight="1">
      <c r="B252" s="176" t="s">
        <v>413</v>
      </c>
      <c r="C252" s="176">
        <v>76</v>
      </c>
      <c r="D252" s="177"/>
    </row>
    <row r="253" spans="2:4" ht="16.5" customHeight="1">
      <c r="B253" s="178" t="s">
        <v>414</v>
      </c>
      <c r="C253" s="178">
        <v>29</v>
      </c>
      <c r="D253" s="179"/>
    </row>
    <row r="254" spans="2:4" ht="16.5" customHeight="1">
      <c r="B254" s="176" t="s">
        <v>415</v>
      </c>
      <c r="C254" s="176">
        <v>25</v>
      </c>
      <c r="D254" s="177"/>
    </row>
    <row r="255" spans="2:4" ht="16.5" customHeight="1">
      <c r="B255" s="176" t="s">
        <v>416</v>
      </c>
      <c r="C255" s="176">
        <v>4</v>
      </c>
      <c r="D255" s="177"/>
    </row>
    <row r="256" spans="2:4" ht="16.5" customHeight="1">
      <c r="B256" s="178" t="s">
        <v>417</v>
      </c>
      <c r="C256" s="178">
        <v>4</v>
      </c>
      <c r="D256" s="179"/>
    </row>
    <row r="257" spans="2:4" ht="16.5" customHeight="1">
      <c r="B257" s="176" t="s">
        <v>418</v>
      </c>
      <c r="C257" s="176">
        <v>4</v>
      </c>
      <c r="D257" s="177"/>
    </row>
    <row r="258" spans="2:4" ht="16.5" customHeight="1">
      <c r="B258" s="178" t="s">
        <v>419</v>
      </c>
      <c r="C258" s="178">
        <v>295</v>
      </c>
      <c r="D258" s="179"/>
    </row>
    <row r="259" spans="2:4" ht="16.5" customHeight="1">
      <c r="B259" s="176" t="s">
        <v>420</v>
      </c>
      <c r="C259" s="176">
        <v>295</v>
      </c>
      <c r="D259" s="177"/>
    </row>
    <row r="260" spans="2:4" ht="16.5" customHeight="1">
      <c r="B260" s="178" t="s">
        <v>421</v>
      </c>
      <c r="C260" s="178">
        <v>461</v>
      </c>
      <c r="D260" s="179">
        <v>251</v>
      </c>
    </row>
    <row r="261" spans="2:4" ht="16.5" customHeight="1">
      <c r="B261" s="176" t="s">
        <v>222</v>
      </c>
      <c r="C261" s="176">
        <v>121</v>
      </c>
      <c r="D261" s="177">
        <v>121</v>
      </c>
    </row>
    <row r="262" spans="2:4" ht="16.5" customHeight="1">
      <c r="B262" s="176" t="s">
        <v>422</v>
      </c>
      <c r="C262" s="176">
        <v>122</v>
      </c>
      <c r="D262" s="177"/>
    </row>
    <row r="263" spans="2:4" ht="16.5" customHeight="1">
      <c r="B263" s="176" t="s">
        <v>229</v>
      </c>
      <c r="C263" s="176">
        <v>130</v>
      </c>
      <c r="D263" s="177">
        <v>130</v>
      </c>
    </row>
    <row r="264" spans="2:4" ht="16.5" customHeight="1">
      <c r="B264" s="176" t="s">
        <v>423</v>
      </c>
      <c r="C264" s="176">
        <v>88</v>
      </c>
      <c r="D264" s="177"/>
    </row>
    <row r="265" spans="2:4" ht="16.5" customHeight="1">
      <c r="B265" s="178" t="s">
        <v>424</v>
      </c>
      <c r="C265" s="178">
        <v>25</v>
      </c>
      <c r="D265" s="179"/>
    </row>
    <row r="266" spans="2:4" ht="16.5" customHeight="1">
      <c r="B266" s="176" t="s">
        <v>425</v>
      </c>
      <c r="C266" s="176">
        <v>25</v>
      </c>
      <c r="D266" s="177"/>
    </row>
    <row r="267" spans="2:4" ht="16.5" customHeight="1">
      <c r="B267" s="178" t="s">
        <v>426</v>
      </c>
      <c r="C267" s="178">
        <v>430</v>
      </c>
      <c r="D267" s="179"/>
    </row>
    <row r="268" spans="2:4" ht="16.5" customHeight="1">
      <c r="B268" s="176" t="s">
        <v>427</v>
      </c>
      <c r="C268" s="176">
        <v>430</v>
      </c>
      <c r="D268" s="177"/>
    </row>
    <row r="269" spans="2:4" ht="16.5" customHeight="1">
      <c r="B269" s="178" t="s">
        <v>428</v>
      </c>
      <c r="C269" s="178">
        <v>36984</v>
      </c>
      <c r="D269" s="179">
        <v>17321</v>
      </c>
    </row>
    <row r="270" spans="2:4" ht="16.5" customHeight="1">
      <c r="B270" s="178" t="s">
        <v>429</v>
      </c>
      <c r="C270" s="178">
        <v>1033</v>
      </c>
      <c r="D270" s="179">
        <v>478</v>
      </c>
    </row>
    <row r="271" spans="2:4" ht="16.5" customHeight="1">
      <c r="B271" s="176" t="s">
        <v>222</v>
      </c>
      <c r="C271" s="176">
        <v>449</v>
      </c>
      <c r="D271" s="177">
        <v>449</v>
      </c>
    </row>
    <row r="272" spans="2:4" ht="16.5" customHeight="1">
      <c r="B272" s="176" t="s">
        <v>223</v>
      </c>
      <c r="C272" s="176">
        <v>490</v>
      </c>
      <c r="D272" s="177"/>
    </row>
    <row r="273" spans="2:4" ht="16.5" customHeight="1">
      <c r="B273" s="176" t="s">
        <v>430</v>
      </c>
      <c r="C273" s="176">
        <v>94</v>
      </c>
      <c r="D273" s="177">
        <v>29</v>
      </c>
    </row>
    <row r="274" spans="2:4" ht="16.5" customHeight="1">
      <c r="B274" s="178" t="s">
        <v>431</v>
      </c>
      <c r="C274" s="178">
        <v>6552</v>
      </c>
      <c r="D274" s="179">
        <v>5898</v>
      </c>
    </row>
    <row r="275" spans="2:4" ht="16.5" customHeight="1">
      <c r="B275" s="176" t="s">
        <v>432</v>
      </c>
      <c r="C275" s="176">
        <v>6500</v>
      </c>
      <c r="D275" s="177">
        <v>5898</v>
      </c>
    </row>
    <row r="276" spans="2:4" ht="16.5" customHeight="1">
      <c r="B276" s="176" t="s">
        <v>433</v>
      </c>
      <c r="C276" s="176">
        <v>52</v>
      </c>
      <c r="D276" s="177"/>
    </row>
    <row r="277" spans="2:4" ht="16.5" customHeight="1">
      <c r="B277" s="178" t="s">
        <v>434</v>
      </c>
      <c r="C277" s="178">
        <v>11527</v>
      </c>
      <c r="D277" s="179">
        <v>3316</v>
      </c>
    </row>
    <row r="278" spans="2:4" ht="16.5" customHeight="1">
      <c r="B278" s="176" t="s">
        <v>435</v>
      </c>
      <c r="C278" s="176">
        <v>707</v>
      </c>
      <c r="D278" s="177">
        <v>629</v>
      </c>
    </row>
    <row r="279" spans="2:4" ht="16.5" customHeight="1">
      <c r="B279" s="176" t="s">
        <v>436</v>
      </c>
      <c r="C279" s="176">
        <v>1290</v>
      </c>
      <c r="D279" s="177">
        <v>1252</v>
      </c>
    </row>
    <row r="280" spans="2:4" ht="16.5" customHeight="1">
      <c r="B280" s="176" t="s">
        <v>437</v>
      </c>
      <c r="C280" s="176">
        <v>1537</v>
      </c>
      <c r="D280" s="177">
        <v>1435</v>
      </c>
    </row>
    <row r="281" spans="2:4" ht="16.5" customHeight="1">
      <c r="B281" s="176" t="s">
        <v>438</v>
      </c>
      <c r="C281" s="176">
        <v>1498</v>
      </c>
      <c r="D281" s="177"/>
    </row>
    <row r="282" spans="2:4" ht="16.5" customHeight="1">
      <c r="B282" s="176" t="s">
        <v>439</v>
      </c>
      <c r="C282" s="176">
        <v>109</v>
      </c>
      <c r="D282" s="177"/>
    </row>
    <row r="283" spans="2:4" ht="16.5" customHeight="1">
      <c r="B283" s="176" t="s">
        <v>440</v>
      </c>
      <c r="C283" s="176">
        <v>5996</v>
      </c>
      <c r="D283" s="177"/>
    </row>
    <row r="284" spans="2:4" ht="16.5" customHeight="1">
      <c r="B284" s="176" t="s">
        <v>441</v>
      </c>
      <c r="C284" s="176">
        <v>390</v>
      </c>
      <c r="D284" s="177"/>
    </row>
    <row r="285" spans="2:4" ht="16.5" customHeight="1">
      <c r="B285" s="178" t="s">
        <v>442</v>
      </c>
      <c r="C285" s="178">
        <v>20</v>
      </c>
      <c r="D285" s="179"/>
    </row>
    <row r="286" spans="2:4" ht="16.5" customHeight="1">
      <c r="B286" s="176" t="s">
        <v>443</v>
      </c>
      <c r="C286" s="176">
        <v>20</v>
      </c>
      <c r="D286" s="177"/>
    </row>
    <row r="287" spans="2:4" ht="16.5" customHeight="1">
      <c r="B287" s="178" t="s">
        <v>444</v>
      </c>
      <c r="C287" s="178">
        <v>3022</v>
      </c>
      <c r="D287" s="179">
        <v>849</v>
      </c>
    </row>
    <row r="288" spans="2:4" ht="16.5" customHeight="1">
      <c r="B288" s="176" t="s">
        <v>445</v>
      </c>
      <c r="C288" s="176">
        <v>536</v>
      </c>
      <c r="D288" s="177">
        <v>536</v>
      </c>
    </row>
    <row r="289" spans="2:4" ht="16.5" customHeight="1">
      <c r="B289" s="176" t="s">
        <v>446</v>
      </c>
      <c r="C289" s="176">
        <v>1353</v>
      </c>
      <c r="D289" s="177"/>
    </row>
    <row r="290" spans="2:4" ht="16.5" customHeight="1">
      <c r="B290" s="176" t="s">
        <v>447</v>
      </c>
      <c r="C290" s="176">
        <v>1133</v>
      </c>
      <c r="D290" s="177">
        <v>313</v>
      </c>
    </row>
    <row r="291" spans="2:4" ht="16.5" customHeight="1">
      <c r="B291" s="178" t="s">
        <v>448</v>
      </c>
      <c r="C291" s="178">
        <v>6780</v>
      </c>
      <c r="D291" s="179">
        <v>6780</v>
      </c>
    </row>
    <row r="292" spans="2:4" ht="16.5" customHeight="1">
      <c r="B292" s="176" t="s">
        <v>449</v>
      </c>
      <c r="C292" s="176">
        <v>844</v>
      </c>
      <c r="D292" s="177">
        <v>844</v>
      </c>
    </row>
    <row r="293" spans="2:4" ht="16.5" customHeight="1">
      <c r="B293" s="176" t="s">
        <v>450</v>
      </c>
      <c r="C293" s="176">
        <v>3786</v>
      </c>
      <c r="D293" s="177">
        <v>3786</v>
      </c>
    </row>
    <row r="294" spans="2:4" ht="16.5" customHeight="1">
      <c r="B294" s="176" t="s">
        <v>451</v>
      </c>
      <c r="C294" s="176">
        <v>361</v>
      </c>
      <c r="D294" s="177">
        <v>361</v>
      </c>
    </row>
    <row r="295" spans="2:4" ht="16.5" customHeight="1">
      <c r="B295" s="176" t="s">
        <v>452</v>
      </c>
      <c r="C295" s="176">
        <v>1789</v>
      </c>
      <c r="D295" s="177">
        <v>1789</v>
      </c>
    </row>
    <row r="296" spans="2:4" ht="16.5" customHeight="1">
      <c r="B296" s="178" t="s">
        <v>453</v>
      </c>
      <c r="C296" s="178">
        <v>5680</v>
      </c>
      <c r="D296" s="179"/>
    </row>
    <row r="297" spans="2:4" ht="16.5" customHeight="1">
      <c r="B297" s="176" t="s">
        <v>454</v>
      </c>
      <c r="C297" s="176">
        <v>5680</v>
      </c>
      <c r="D297" s="177"/>
    </row>
    <row r="298" spans="2:4" ht="16.5" customHeight="1">
      <c r="B298" s="178" t="s">
        <v>455</v>
      </c>
      <c r="C298" s="178">
        <v>214</v>
      </c>
      <c r="D298" s="179"/>
    </row>
    <row r="299" spans="2:4" ht="16.5" customHeight="1">
      <c r="B299" s="176" t="s">
        <v>456</v>
      </c>
      <c r="C299" s="176">
        <v>214</v>
      </c>
      <c r="D299" s="177"/>
    </row>
    <row r="300" spans="2:4" ht="16.5" customHeight="1">
      <c r="B300" s="178" t="s">
        <v>457</v>
      </c>
      <c r="C300" s="178">
        <v>2156</v>
      </c>
      <c r="D300" s="179"/>
    </row>
    <row r="301" spans="2:4" ht="16.5" customHeight="1">
      <c r="B301" s="176" t="s">
        <v>458</v>
      </c>
      <c r="C301" s="176">
        <v>2156</v>
      </c>
      <c r="D301" s="177"/>
    </row>
    <row r="302" spans="2:4" ht="16.5" customHeight="1">
      <c r="B302" s="178" t="s">
        <v>459</v>
      </c>
      <c r="C302" s="178">
        <v>9184</v>
      </c>
      <c r="D302" s="179"/>
    </row>
    <row r="303" spans="2:4" ht="16.5" customHeight="1">
      <c r="B303" s="178" t="s">
        <v>460</v>
      </c>
      <c r="C303" s="178">
        <v>37</v>
      </c>
      <c r="D303" s="179"/>
    </row>
    <row r="304" spans="2:4" ht="16.5" customHeight="1">
      <c r="B304" s="176" t="s">
        <v>461</v>
      </c>
      <c r="C304" s="176">
        <v>37</v>
      </c>
      <c r="D304" s="177"/>
    </row>
    <row r="305" spans="2:4" ht="16.5" customHeight="1">
      <c r="B305" s="178" t="s">
        <v>462</v>
      </c>
      <c r="C305" s="178">
        <v>7064</v>
      </c>
      <c r="D305" s="179"/>
    </row>
    <row r="306" spans="2:4" ht="16.5" customHeight="1">
      <c r="B306" s="176" t="s">
        <v>463</v>
      </c>
      <c r="C306" s="176">
        <v>7064</v>
      </c>
      <c r="D306" s="177"/>
    </row>
    <row r="307" spans="2:4" ht="16.5" customHeight="1">
      <c r="B307" s="178" t="s">
        <v>464</v>
      </c>
      <c r="C307" s="178">
        <v>564</v>
      </c>
      <c r="D307" s="179"/>
    </row>
    <row r="308" spans="2:4" ht="16.5" customHeight="1">
      <c r="B308" s="176" t="s">
        <v>465</v>
      </c>
      <c r="C308" s="176">
        <v>564</v>
      </c>
      <c r="D308" s="177"/>
    </row>
    <row r="309" spans="2:4" ht="16.5" customHeight="1">
      <c r="B309" s="178" t="s">
        <v>466</v>
      </c>
      <c r="C309" s="178">
        <v>200</v>
      </c>
      <c r="D309" s="179"/>
    </row>
    <row r="310" spans="2:4" ht="16.5" customHeight="1">
      <c r="B310" s="176" t="s">
        <v>467</v>
      </c>
      <c r="C310" s="176">
        <v>200</v>
      </c>
      <c r="D310" s="177"/>
    </row>
    <row r="311" spans="2:4" ht="16.5" customHeight="1">
      <c r="B311" s="178" t="s">
        <v>468</v>
      </c>
      <c r="C311" s="178">
        <v>1319</v>
      </c>
      <c r="D311" s="179"/>
    </row>
    <row r="312" spans="2:4" ht="16.5" customHeight="1">
      <c r="B312" s="176" t="s">
        <v>469</v>
      </c>
      <c r="C312" s="176">
        <v>1319</v>
      </c>
      <c r="D312" s="177"/>
    </row>
    <row r="313" spans="2:4" ht="16.5" customHeight="1">
      <c r="B313" s="178" t="s">
        <v>470</v>
      </c>
      <c r="C313" s="178">
        <v>58809</v>
      </c>
      <c r="D313" s="179">
        <v>22778</v>
      </c>
    </row>
    <row r="314" spans="2:4" ht="16.5" customHeight="1">
      <c r="B314" s="178" t="s">
        <v>471</v>
      </c>
      <c r="C314" s="178">
        <v>38572</v>
      </c>
      <c r="D314" s="179">
        <v>13675</v>
      </c>
    </row>
    <row r="315" spans="2:4" ht="16.5" customHeight="1">
      <c r="B315" s="176" t="s">
        <v>222</v>
      </c>
      <c r="C315" s="176">
        <v>5381</v>
      </c>
      <c r="D315" s="177">
        <v>5381</v>
      </c>
    </row>
    <row r="316" spans="2:4" ht="16.5" customHeight="1">
      <c r="B316" s="176" t="s">
        <v>472</v>
      </c>
      <c r="C316" s="176">
        <v>6224</v>
      </c>
      <c r="D316" s="177">
        <v>501</v>
      </c>
    </row>
    <row r="317" spans="2:4" ht="16.5" customHeight="1">
      <c r="B317" s="176" t="s">
        <v>473</v>
      </c>
      <c r="C317" s="176">
        <v>726</v>
      </c>
      <c r="D317" s="177">
        <v>651</v>
      </c>
    </row>
    <row r="318" spans="2:4" ht="16.5" customHeight="1">
      <c r="B318" s="176" t="s">
        <v>474</v>
      </c>
      <c r="C318" s="176">
        <v>26241</v>
      </c>
      <c r="D318" s="177">
        <v>7142</v>
      </c>
    </row>
    <row r="319" spans="2:4" ht="16.5" customHeight="1">
      <c r="B319" s="178" t="s">
        <v>475</v>
      </c>
      <c r="C319" s="178">
        <v>1692</v>
      </c>
      <c r="D319" s="179"/>
    </row>
    <row r="320" spans="2:4" ht="16.5" customHeight="1">
      <c r="B320" s="176" t="s">
        <v>476</v>
      </c>
      <c r="C320" s="176">
        <v>176</v>
      </c>
      <c r="D320" s="177"/>
    </row>
    <row r="321" spans="2:4" ht="16.5" customHeight="1">
      <c r="B321" s="176" t="s">
        <v>477</v>
      </c>
      <c r="C321" s="176">
        <v>1516</v>
      </c>
      <c r="D321" s="177"/>
    </row>
    <row r="322" spans="2:4" ht="16.5" customHeight="1">
      <c r="B322" s="178" t="s">
        <v>478</v>
      </c>
      <c r="C322" s="178">
        <v>5722</v>
      </c>
      <c r="D322" s="179">
        <v>3036</v>
      </c>
    </row>
    <row r="323" spans="2:4" ht="16.5" customHeight="1">
      <c r="B323" s="176" t="s">
        <v>479</v>
      </c>
      <c r="C323" s="176">
        <v>5722</v>
      </c>
      <c r="D323" s="177">
        <v>3036</v>
      </c>
    </row>
    <row r="324" spans="2:4" ht="16.5" customHeight="1">
      <c r="B324" s="178" t="s">
        <v>480</v>
      </c>
      <c r="C324" s="178">
        <v>12823</v>
      </c>
      <c r="D324" s="179">
        <v>6067</v>
      </c>
    </row>
    <row r="325" spans="2:4" ht="16.5" customHeight="1">
      <c r="B325" s="176" t="s">
        <v>481</v>
      </c>
      <c r="C325" s="176">
        <v>12823</v>
      </c>
      <c r="D325" s="177">
        <v>6067</v>
      </c>
    </row>
    <row r="326" spans="2:4" ht="16.5" customHeight="1">
      <c r="B326" s="178" t="s">
        <v>482</v>
      </c>
      <c r="C326" s="178">
        <v>13981</v>
      </c>
      <c r="D326" s="179">
        <v>2933</v>
      </c>
    </row>
    <row r="327" spans="2:4" ht="16.5" customHeight="1">
      <c r="B327" s="178" t="s">
        <v>483</v>
      </c>
      <c r="C327" s="178">
        <v>8814</v>
      </c>
      <c r="D327" s="179">
        <v>1600</v>
      </c>
    </row>
    <row r="328" spans="2:4" ht="16.5" customHeight="1">
      <c r="B328" s="176" t="s">
        <v>222</v>
      </c>
      <c r="C328" s="176">
        <v>1587</v>
      </c>
      <c r="D328" s="177">
        <v>1587</v>
      </c>
    </row>
    <row r="329" spans="2:4" ht="16.5" customHeight="1">
      <c r="B329" s="176" t="s">
        <v>223</v>
      </c>
      <c r="C329" s="176">
        <v>5</v>
      </c>
      <c r="D329" s="177"/>
    </row>
    <row r="330" spans="2:4" ht="16.5" customHeight="1">
      <c r="B330" s="176" t="s">
        <v>484</v>
      </c>
      <c r="C330" s="176">
        <v>10</v>
      </c>
      <c r="D330" s="177"/>
    </row>
    <row r="331" spans="2:4" ht="16.5" customHeight="1">
      <c r="B331" s="176" t="s">
        <v>485</v>
      </c>
      <c r="C331" s="176">
        <v>129</v>
      </c>
      <c r="D331" s="177"/>
    </row>
    <row r="332" spans="2:4" ht="16.5" customHeight="1">
      <c r="B332" s="176" t="s">
        <v>486</v>
      </c>
      <c r="C332" s="176">
        <v>10</v>
      </c>
      <c r="D332" s="177"/>
    </row>
    <row r="333" spans="2:4" ht="16.5" customHeight="1">
      <c r="B333" s="176" t="s">
        <v>487</v>
      </c>
      <c r="C333" s="176">
        <v>15</v>
      </c>
      <c r="D333" s="177"/>
    </row>
    <row r="334" spans="2:4" ht="16.5" customHeight="1">
      <c r="B334" s="176" t="s">
        <v>488</v>
      </c>
      <c r="C334" s="176">
        <v>64</v>
      </c>
      <c r="D334" s="177"/>
    </row>
    <row r="335" spans="2:4" ht="16.5" customHeight="1">
      <c r="B335" s="176" t="s">
        <v>489</v>
      </c>
      <c r="C335" s="176">
        <v>292</v>
      </c>
      <c r="D335" s="177"/>
    </row>
    <row r="336" spans="2:4" ht="16.5" customHeight="1">
      <c r="B336" s="176" t="s">
        <v>490</v>
      </c>
      <c r="C336" s="176">
        <v>6702</v>
      </c>
      <c r="D336" s="177">
        <v>13</v>
      </c>
    </row>
    <row r="337" spans="2:4" ht="16.5" customHeight="1">
      <c r="B337" s="178" t="s">
        <v>491</v>
      </c>
      <c r="C337" s="178">
        <v>1814</v>
      </c>
      <c r="D337" s="179">
        <v>1061</v>
      </c>
    </row>
    <row r="338" spans="2:4" ht="16.5" customHeight="1">
      <c r="B338" s="176" t="s">
        <v>492</v>
      </c>
      <c r="C338" s="176">
        <v>709</v>
      </c>
      <c r="D338" s="177">
        <v>709</v>
      </c>
    </row>
    <row r="339" spans="2:4" ht="16.5" customHeight="1">
      <c r="B339" s="176" t="s">
        <v>493</v>
      </c>
      <c r="C339" s="176">
        <v>33</v>
      </c>
      <c r="D339" s="177"/>
    </row>
    <row r="340" spans="2:4" ht="16.5" customHeight="1">
      <c r="B340" s="176" t="s">
        <v>494</v>
      </c>
      <c r="C340" s="176">
        <v>124</v>
      </c>
      <c r="D340" s="177"/>
    </row>
    <row r="341" spans="2:4" ht="16.5" customHeight="1">
      <c r="B341" s="176" t="s">
        <v>495</v>
      </c>
      <c r="C341" s="176">
        <v>120</v>
      </c>
      <c r="D341" s="177"/>
    </row>
    <row r="342" spans="2:4" ht="16.5" customHeight="1">
      <c r="B342" s="176" t="s">
        <v>496</v>
      </c>
      <c r="C342" s="176">
        <v>90</v>
      </c>
      <c r="D342" s="177"/>
    </row>
    <row r="343" spans="2:4" ht="16.5" customHeight="1">
      <c r="B343" s="176" t="s">
        <v>497</v>
      </c>
      <c r="C343" s="176">
        <v>146</v>
      </c>
      <c r="D343" s="177"/>
    </row>
    <row r="344" spans="2:4" ht="16.5" customHeight="1">
      <c r="B344" s="176" t="s">
        <v>498</v>
      </c>
      <c r="C344" s="176">
        <v>10</v>
      </c>
      <c r="D344" s="177"/>
    </row>
    <row r="345" spans="2:4" ht="16.5" customHeight="1">
      <c r="B345" s="176" t="s">
        <v>499</v>
      </c>
      <c r="C345" s="176">
        <v>582</v>
      </c>
      <c r="D345" s="177">
        <v>352</v>
      </c>
    </row>
    <row r="346" spans="2:4" ht="16.5" customHeight="1">
      <c r="B346" s="178" t="s">
        <v>500</v>
      </c>
      <c r="C346" s="178">
        <v>1029</v>
      </c>
      <c r="D346" s="179">
        <v>115</v>
      </c>
    </row>
    <row r="347" spans="2:4" ht="16.5" customHeight="1">
      <c r="B347" s="176" t="s">
        <v>501</v>
      </c>
      <c r="C347" s="176">
        <v>385</v>
      </c>
      <c r="D347" s="177"/>
    </row>
    <row r="348" spans="2:4" ht="16.5" customHeight="1">
      <c r="B348" s="176" t="s">
        <v>502</v>
      </c>
      <c r="C348" s="176">
        <v>200</v>
      </c>
      <c r="D348" s="177"/>
    </row>
    <row r="349" spans="2:4" ht="16.5" customHeight="1">
      <c r="B349" s="176" t="s">
        <v>503</v>
      </c>
      <c r="C349" s="176">
        <v>123</v>
      </c>
      <c r="D349" s="177"/>
    </row>
    <row r="350" spans="2:4" ht="16.5" customHeight="1">
      <c r="B350" s="176" t="s">
        <v>504</v>
      </c>
      <c r="C350" s="176">
        <v>50</v>
      </c>
      <c r="D350" s="177"/>
    </row>
    <row r="351" spans="2:4" ht="16.5" customHeight="1">
      <c r="B351" s="176" t="s">
        <v>505</v>
      </c>
      <c r="C351" s="176">
        <v>271</v>
      </c>
      <c r="D351" s="177">
        <v>115</v>
      </c>
    </row>
    <row r="352" spans="2:4" ht="16.5" customHeight="1">
      <c r="B352" s="178" t="s">
        <v>506</v>
      </c>
      <c r="C352" s="178">
        <v>1990</v>
      </c>
      <c r="D352" s="179"/>
    </row>
    <row r="353" spans="2:4" ht="16.5" customHeight="1">
      <c r="B353" s="176" t="s">
        <v>507</v>
      </c>
      <c r="C353" s="176">
        <v>1990</v>
      </c>
      <c r="D353" s="177"/>
    </row>
    <row r="354" spans="2:4" ht="16.5" customHeight="1">
      <c r="B354" s="178" t="s">
        <v>508</v>
      </c>
      <c r="C354" s="178">
        <v>334</v>
      </c>
      <c r="D354" s="179">
        <v>157</v>
      </c>
    </row>
    <row r="355" spans="2:4" ht="16.5" customHeight="1">
      <c r="B355" s="176" t="s">
        <v>509</v>
      </c>
      <c r="C355" s="176">
        <v>334</v>
      </c>
      <c r="D355" s="177">
        <v>157</v>
      </c>
    </row>
    <row r="356" spans="2:4" ht="16.5" customHeight="1">
      <c r="B356" s="178" t="s">
        <v>510</v>
      </c>
      <c r="C356" s="178">
        <v>1754</v>
      </c>
      <c r="D356" s="179">
        <v>282</v>
      </c>
    </row>
    <row r="357" spans="2:4" ht="16.5" customHeight="1">
      <c r="B357" s="178" t="s">
        <v>511</v>
      </c>
      <c r="C357" s="178">
        <v>799</v>
      </c>
      <c r="D357" s="179">
        <v>282</v>
      </c>
    </row>
    <row r="358" spans="2:4" ht="16.5" customHeight="1">
      <c r="B358" s="176" t="s">
        <v>512</v>
      </c>
      <c r="C358" s="176">
        <v>499</v>
      </c>
      <c r="D358" s="177"/>
    </row>
    <row r="359" spans="2:4" ht="16.5" customHeight="1">
      <c r="B359" s="176" t="s">
        <v>513</v>
      </c>
      <c r="C359" s="176">
        <v>300</v>
      </c>
      <c r="D359" s="177">
        <v>282</v>
      </c>
    </row>
    <row r="360" spans="2:4" ht="16.5" customHeight="1">
      <c r="B360" s="178" t="s">
        <v>514</v>
      </c>
      <c r="C360" s="178">
        <v>955</v>
      </c>
      <c r="D360" s="179"/>
    </row>
    <row r="361" spans="2:4" ht="16.5" customHeight="1">
      <c r="B361" s="176" t="s">
        <v>515</v>
      </c>
      <c r="C361" s="176">
        <v>784</v>
      </c>
      <c r="D361" s="177"/>
    </row>
    <row r="362" spans="2:4" ht="16.5" customHeight="1">
      <c r="B362" s="176" t="s">
        <v>516</v>
      </c>
      <c r="C362" s="176">
        <v>171</v>
      </c>
      <c r="D362" s="177"/>
    </row>
    <row r="363" spans="2:4" ht="16.5" customHeight="1">
      <c r="B363" s="178" t="s">
        <v>517</v>
      </c>
      <c r="C363" s="178">
        <v>76347</v>
      </c>
      <c r="D363" s="179"/>
    </row>
    <row r="364" spans="2:4" ht="16.5" customHeight="1">
      <c r="B364" s="178" t="s">
        <v>518</v>
      </c>
      <c r="C364" s="178">
        <v>20296</v>
      </c>
      <c r="D364" s="179"/>
    </row>
    <row r="365" spans="2:4" ht="16.5" customHeight="1">
      <c r="B365" s="176" t="s">
        <v>519</v>
      </c>
      <c r="C365" s="176">
        <v>20296</v>
      </c>
      <c r="D365" s="177"/>
    </row>
    <row r="366" spans="2:4" ht="16.5" customHeight="1">
      <c r="B366" s="178" t="s">
        <v>520</v>
      </c>
      <c r="C366" s="178">
        <v>5</v>
      </c>
      <c r="D366" s="179"/>
    </row>
    <row r="367" spans="2:4" ht="16.5" customHeight="1">
      <c r="B367" s="176" t="s">
        <v>223</v>
      </c>
      <c r="C367" s="176">
        <v>5</v>
      </c>
      <c r="D367" s="177"/>
    </row>
    <row r="368" spans="2:4" ht="16.5" customHeight="1">
      <c r="B368" s="178" t="s">
        <v>521</v>
      </c>
      <c r="C368" s="178">
        <v>16046</v>
      </c>
      <c r="D368" s="179"/>
    </row>
    <row r="369" spans="2:4" ht="16.5" customHeight="1">
      <c r="B369" s="176" t="s">
        <v>522</v>
      </c>
      <c r="C369" s="176">
        <v>16046</v>
      </c>
      <c r="D369" s="177"/>
    </row>
    <row r="370" spans="2:4" ht="16.5" customHeight="1">
      <c r="B370" s="178" t="s">
        <v>523</v>
      </c>
      <c r="C370" s="178">
        <v>40000</v>
      </c>
      <c r="D370" s="179"/>
    </row>
    <row r="371" spans="2:4" ht="16.5" customHeight="1">
      <c r="B371" s="176" t="s">
        <v>524</v>
      </c>
      <c r="C371" s="176">
        <v>40000</v>
      </c>
      <c r="D371" s="177"/>
    </row>
    <row r="372" spans="2:4" ht="16.5" customHeight="1">
      <c r="B372" s="178" t="s">
        <v>525</v>
      </c>
      <c r="C372" s="178">
        <v>115</v>
      </c>
      <c r="D372" s="179"/>
    </row>
    <row r="373" spans="2:4" ht="16.5" customHeight="1">
      <c r="B373" s="178" t="s">
        <v>526</v>
      </c>
      <c r="C373" s="178">
        <v>5</v>
      </c>
      <c r="D373" s="179"/>
    </row>
    <row r="374" spans="2:4" ht="16.5" customHeight="1">
      <c r="B374" s="176" t="s">
        <v>527</v>
      </c>
      <c r="C374" s="176">
        <v>5</v>
      </c>
      <c r="D374" s="177"/>
    </row>
    <row r="375" spans="2:4" ht="16.5" customHeight="1">
      <c r="B375" s="178" t="s">
        <v>528</v>
      </c>
      <c r="C375" s="178">
        <v>110</v>
      </c>
      <c r="D375" s="179"/>
    </row>
    <row r="376" spans="2:4" ht="16.5" customHeight="1">
      <c r="B376" s="176" t="s">
        <v>529</v>
      </c>
      <c r="C376" s="176">
        <v>110</v>
      </c>
      <c r="D376" s="177"/>
    </row>
    <row r="377" spans="2:4" ht="16.5" customHeight="1">
      <c r="B377" s="178" t="s">
        <v>530</v>
      </c>
      <c r="C377" s="178">
        <v>686</v>
      </c>
      <c r="D377" s="179">
        <v>279</v>
      </c>
    </row>
    <row r="378" spans="2:4" ht="16.5" customHeight="1">
      <c r="B378" s="178" t="s">
        <v>531</v>
      </c>
      <c r="C378" s="178">
        <v>407</v>
      </c>
      <c r="D378" s="179"/>
    </row>
    <row r="379" spans="2:4" ht="16.5" customHeight="1">
      <c r="B379" s="176" t="s">
        <v>532</v>
      </c>
      <c r="C379" s="176">
        <v>407</v>
      </c>
      <c r="D379" s="177"/>
    </row>
    <row r="380" spans="2:4" ht="16.5" customHeight="1">
      <c r="B380" s="178" t="s">
        <v>533</v>
      </c>
      <c r="C380" s="178">
        <v>279</v>
      </c>
      <c r="D380" s="179">
        <v>279</v>
      </c>
    </row>
    <row r="381" spans="2:4" ht="16.5" customHeight="1">
      <c r="B381" s="176" t="s">
        <v>534</v>
      </c>
      <c r="C381" s="176">
        <v>110</v>
      </c>
      <c r="D381" s="177">
        <v>110</v>
      </c>
    </row>
    <row r="382" spans="2:4" ht="16.5" customHeight="1">
      <c r="B382" s="176" t="s">
        <v>535</v>
      </c>
      <c r="C382" s="176">
        <v>112</v>
      </c>
      <c r="D382" s="177">
        <v>112</v>
      </c>
    </row>
    <row r="383" spans="2:4" ht="16.5" customHeight="1">
      <c r="B383" s="176" t="s">
        <v>536</v>
      </c>
      <c r="C383" s="176">
        <v>57</v>
      </c>
      <c r="D383" s="177">
        <v>57</v>
      </c>
    </row>
    <row r="384" spans="2:4" ht="16.5" customHeight="1">
      <c r="B384" s="178" t="s">
        <v>537</v>
      </c>
      <c r="C384" s="178">
        <v>8478</v>
      </c>
      <c r="D384" s="179">
        <v>1840</v>
      </c>
    </row>
    <row r="385" spans="2:4" ht="16.5" customHeight="1">
      <c r="B385" s="178" t="s">
        <v>538</v>
      </c>
      <c r="C385" s="178">
        <v>3765</v>
      </c>
      <c r="D385" s="179">
        <v>1840</v>
      </c>
    </row>
    <row r="386" spans="2:4" ht="16.5" customHeight="1">
      <c r="B386" s="176" t="s">
        <v>539</v>
      </c>
      <c r="C386" s="176">
        <v>3765</v>
      </c>
      <c r="D386" s="177">
        <v>1840</v>
      </c>
    </row>
    <row r="387" spans="2:4" ht="16.5" customHeight="1">
      <c r="B387" s="178" t="s">
        <v>540</v>
      </c>
      <c r="C387" s="178">
        <v>4713</v>
      </c>
      <c r="D387" s="179"/>
    </row>
    <row r="388" spans="2:4" ht="16.5" customHeight="1">
      <c r="B388" s="176" t="s">
        <v>541</v>
      </c>
      <c r="C388" s="176">
        <v>4713</v>
      </c>
      <c r="D388" s="177"/>
    </row>
    <row r="389" spans="2:4" ht="16.5" customHeight="1">
      <c r="B389" s="178" t="s">
        <v>109</v>
      </c>
      <c r="C389" s="178">
        <v>7000</v>
      </c>
      <c r="D389" s="179"/>
    </row>
    <row r="390" spans="2:4" ht="16.5" customHeight="1">
      <c r="B390" s="178" t="s">
        <v>542</v>
      </c>
      <c r="C390" s="178">
        <v>2000</v>
      </c>
      <c r="D390" s="179"/>
    </row>
    <row r="391" spans="2:4" ht="16.5" customHeight="1">
      <c r="B391" s="178" t="s">
        <v>543</v>
      </c>
      <c r="C391" s="178">
        <v>2000</v>
      </c>
      <c r="D391" s="179"/>
    </row>
    <row r="392" spans="2:4" ht="16.5" customHeight="1">
      <c r="B392" s="176" t="s">
        <v>544</v>
      </c>
      <c r="C392" s="176">
        <v>2000</v>
      </c>
      <c r="D392" s="177"/>
    </row>
    <row r="393" spans="2:4" ht="16.5" customHeight="1">
      <c r="B393" s="178" t="s">
        <v>545</v>
      </c>
      <c r="C393" s="178">
        <v>4020</v>
      </c>
      <c r="D393" s="179"/>
    </row>
    <row r="394" spans="2:4" ht="16.5" customHeight="1">
      <c r="B394" s="178" t="s">
        <v>546</v>
      </c>
      <c r="C394" s="178">
        <v>4020</v>
      </c>
      <c r="D394" s="179"/>
    </row>
    <row r="395" spans="2:4" ht="16.5" customHeight="1">
      <c r="B395" s="176" t="s">
        <v>547</v>
      </c>
      <c r="C395" s="176">
        <v>4020</v>
      </c>
      <c r="D395" s="177"/>
    </row>
    <row r="396" spans="2:4" ht="16.5" customHeight="1">
      <c r="B396" s="178" t="s">
        <v>548</v>
      </c>
      <c r="C396" s="178">
        <v>2</v>
      </c>
      <c r="D396" s="179"/>
    </row>
    <row r="397" spans="2:4" ht="16.5" customHeight="1">
      <c r="B397" s="176" t="s">
        <v>549</v>
      </c>
      <c r="C397" s="176">
        <v>2</v>
      </c>
      <c r="D397" s="177"/>
    </row>
  </sheetData>
  <sheetProtection/>
  <autoFilter ref="A5:D397"/>
  <mergeCells count="4">
    <mergeCell ref="B2:D2"/>
    <mergeCell ref="B3:D3"/>
    <mergeCell ref="C4:D4"/>
    <mergeCell ref="B4:B5"/>
  </mergeCells>
  <printOptions horizontalCentered="1"/>
  <pageMargins left="0.59" right="0.59" top="0.98" bottom="0.7900000000000001" header="0.35" footer="0.51"/>
  <pageSetup fitToHeight="9" horizontalDpi="600" verticalDpi="600" orientation="portrait" paperSize="9" scale="9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100" workbookViewId="0" topLeftCell="A1">
      <selection activeCell="G65" sqref="G65"/>
    </sheetView>
  </sheetViews>
  <sheetFormatPr defaultColWidth="9.00390625" defaultRowHeight="14.25"/>
  <cols>
    <col min="1" max="1" width="44.00390625" style="136" customWidth="1"/>
    <col min="2" max="2" width="18.00390625" style="137" customWidth="1"/>
    <col min="3" max="3" width="19.00390625" style="137" customWidth="1"/>
    <col min="4" max="256" width="9.00390625" style="138" customWidth="1"/>
  </cols>
  <sheetData>
    <row r="1" spans="1:6" ht="18" customHeight="1">
      <c r="A1" s="136" t="s">
        <v>550</v>
      </c>
      <c r="B1" s="139"/>
      <c r="C1" s="139"/>
      <c r="D1" s="87"/>
      <c r="E1" s="87"/>
      <c r="F1" s="90"/>
    </row>
    <row r="2" spans="1:3" ht="36" customHeight="1">
      <c r="A2" s="54" t="s">
        <v>551</v>
      </c>
      <c r="B2" s="140"/>
      <c r="C2" s="141"/>
    </row>
    <row r="3" spans="1:3" ht="22.5" customHeight="1">
      <c r="A3" s="142"/>
      <c r="B3" s="143"/>
      <c r="C3" s="143" t="s">
        <v>2</v>
      </c>
    </row>
    <row r="4" spans="1:3" ht="19.5" customHeight="1">
      <c r="A4" s="144" t="s">
        <v>552</v>
      </c>
      <c r="B4" s="145" t="s">
        <v>194</v>
      </c>
      <c r="C4" s="145"/>
    </row>
    <row r="5" spans="1:3" ht="19.5" customHeight="1">
      <c r="A5" s="144"/>
      <c r="B5" s="144" t="s">
        <v>74</v>
      </c>
      <c r="C5" s="144" t="s">
        <v>218</v>
      </c>
    </row>
    <row r="6" spans="1:3" ht="19.5" customHeight="1">
      <c r="A6" s="146" t="s">
        <v>553</v>
      </c>
      <c r="B6" s="147">
        <v>45463</v>
      </c>
      <c r="C6" s="147">
        <v>42062</v>
      </c>
    </row>
    <row r="7" spans="1:3" ht="19.5" customHeight="1">
      <c r="A7" s="148" t="s">
        <v>554</v>
      </c>
      <c r="B7" s="149">
        <v>31821</v>
      </c>
      <c r="C7" s="149">
        <v>30050</v>
      </c>
    </row>
    <row r="8" spans="1:3" ht="19.5" customHeight="1">
      <c r="A8" s="148" t="s">
        <v>555</v>
      </c>
      <c r="B8" s="149">
        <v>3407</v>
      </c>
      <c r="C8" s="149">
        <v>3406</v>
      </c>
    </row>
    <row r="9" spans="1:3" ht="19.5" customHeight="1">
      <c r="A9" s="148" t="s">
        <v>556</v>
      </c>
      <c r="B9" s="149">
        <v>3235</v>
      </c>
      <c r="C9" s="149">
        <v>3109</v>
      </c>
    </row>
    <row r="10" spans="1:3" ht="19.5" customHeight="1">
      <c r="A10" s="150" t="s">
        <v>557</v>
      </c>
      <c r="B10" s="149">
        <v>7000</v>
      </c>
      <c r="C10" s="149">
        <v>5497</v>
      </c>
    </row>
    <row r="11" spans="1:3" ht="19.5" customHeight="1">
      <c r="A11" s="146" t="s">
        <v>558</v>
      </c>
      <c r="B11" s="147">
        <v>118000</v>
      </c>
      <c r="C11" s="147">
        <v>22390</v>
      </c>
    </row>
    <row r="12" spans="1:3" ht="19.5" customHeight="1">
      <c r="A12" s="150" t="s">
        <v>559</v>
      </c>
      <c r="B12" s="149">
        <v>13039</v>
      </c>
      <c r="C12" s="149">
        <v>5401</v>
      </c>
    </row>
    <row r="13" spans="1:3" ht="19.5" customHeight="1">
      <c r="A13" s="148" t="s">
        <v>560</v>
      </c>
      <c r="B13" s="149">
        <v>135</v>
      </c>
      <c r="C13" s="149">
        <v>3</v>
      </c>
    </row>
    <row r="14" spans="1:3" ht="19.5" customHeight="1">
      <c r="A14" s="148" t="s">
        <v>561</v>
      </c>
      <c r="B14" s="149">
        <v>367</v>
      </c>
      <c r="C14" s="149">
        <v>15</v>
      </c>
    </row>
    <row r="15" spans="1:3" ht="19.5" customHeight="1">
      <c r="A15" s="148" t="s">
        <v>562</v>
      </c>
      <c r="B15" s="149">
        <v>1716</v>
      </c>
      <c r="C15" s="149">
        <v>31</v>
      </c>
    </row>
    <row r="16" spans="1:3" ht="19.5" customHeight="1">
      <c r="A16" s="148" t="s">
        <v>563</v>
      </c>
      <c r="B16" s="149">
        <v>31305</v>
      </c>
      <c r="C16" s="149">
        <v>15386</v>
      </c>
    </row>
    <row r="17" spans="1:3" ht="19.5" customHeight="1">
      <c r="A17" s="148" t="s">
        <v>564</v>
      </c>
      <c r="B17" s="149">
        <v>42</v>
      </c>
      <c r="C17" s="149">
        <v>34</v>
      </c>
    </row>
    <row r="18" spans="1:3" ht="19.5" customHeight="1">
      <c r="A18" s="148" t="s">
        <v>565</v>
      </c>
      <c r="B18" s="149">
        <v>576</v>
      </c>
      <c r="C18" s="149">
        <v>434</v>
      </c>
    </row>
    <row r="19" spans="1:3" ht="19.5" customHeight="1">
      <c r="A19" s="148" t="s">
        <v>566</v>
      </c>
      <c r="B19" s="149">
        <v>1789</v>
      </c>
      <c r="C19" s="149">
        <v>163</v>
      </c>
    </row>
    <row r="20" spans="1:3" ht="19.5" customHeight="1">
      <c r="A20" s="148" t="s">
        <v>567</v>
      </c>
      <c r="B20" s="149">
        <v>69031</v>
      </c>
      <c r="C20" s="149">
        <v>923</v>
      </c>
    </row>
    <row r="21" spans="1:3" ht="19.5" customHeight="1">
      <c r="A21" s="146" t="s">
        <v>568</v>
      </c>
      <c r="B21" s="147">
        <v>6467</v>
      </c>
      <c r="C21" s="147">
        <v>300</v>
      </c>
    </row>
    <row r="22" spans="1:3" ht="19.5" customHeight="1">
      <c r="A22" s="148" t="s">
        <v>569</v>
      </c>
      <c r="B22" s="149">
        <v>150</v>
      </c>
      <c r="C22" s="149"/>
    </row>
    <row r="23" spans="1:3" ht="19.5" customHeight="1">
      <c r="A23" s="148" t="s">
        <v>570</v>
      </c>
      <c r="B23" s="149">
        <v>4880</v>
      </c>
      <c r="C23" s="149">
        <v>245</v>
      </c>
    </row>
    <row r="24" spans="1:3" ht="19.5" customHeight="1">
      <c r="A24" s="148" t="s">
        <v>571</v>
      </c>
      <c r="B24" s="149">
        <v>140</v>
      </c>
      <c r="C24" s="149"/>
    </row>
    <row r="25" spans="1:3" ht="19.5" customHeight="1">
      <c r="A25" s="148" t="s">
        <v>572</v>
      </c>
      <c r="B25" s="149">
        <v>1297</v>
      </c>
      <c r="C25" s="149">
        <v>55</v>
      </c>
    </row>
    <row r="26" spans="1:3" ht="19.5" customHeight="1">
      <c r="A26" s="146" t="s">
        <v>573</v>
      </c>
      <c r="B26" s="147">
        <v>10</v>
      </c>
      <c r="C26" s="147">
        <v>10</v>
      </c>
    </row>
    <row r="27" spans="1:3" ht="19.5" customHeight="1">
      <c r="A27" s="148" t="s">
        <v>570</v>
      </c>
      <c r="B27" s="149">
        <v>10</v>
      </c>
      <c r="C27" s="149">
        <v>10</v>
      </c>
    </row>
    <row r="28" spans="1:3" ht="19.5" customHeight="1">
      <c r="A28" s="146" t="s">
        <v>574</v>
      </c>
      <c r="B28" s="147">
        <v>216616</v>
      </c>
      <c r="C28" s="147">
        <v>196040</v>
      </c>
    </row>
    <row r="29" spans="1:3" ht="19.5" customHeight="1">
      <c r="A29" s="148" t="s">
        <v>575</v>
      </c>
      <c r="B29" s="149">
        <v>137358</v>
      </c>
      <c r="C29" s="149">
        <v>137216</v>
      </c>
    </row>
    <row r="30" spans="1:3" ht="19.5" customHeight="1">
      <c r="A30" s="148" t="s">
        <v>576</v>
      </c>
      <c r="B30" s="149">
        <v>79258</v>
      </c>
      <c r="C30" s="149">
        <v>58824</v>
      </c>
    </row>
    <row r="31" spans="1:3" ht="19.5" customHeight="1">
      <c r="A31" s="146" t="s">
        <v>577</v>
      </c>
      <c r="B31" s="147">
        <v>2460</v>
      </c>
      <c r="C31" s="147">
        <v>363</v>
      </c>
    </row>
    <row r="32" spans="1:3" ht="19.5" customHeight="1">
      <c r="A32" s="148" t="s">
        <v>578</v>
      </c>
      <c r="B32" s="149">
        <v>2460</v>
      </c>
      <c r="C32" s="149">
        <v>363</v>
      </c>
    </row>
    <row r="33" spans="1:3" ht="19.5" customHeight="1">
      <c r="A33" s="146" t="s">
        <v>579</v>
      </c>
      <c r="B33" s="147">
        <v>115073</v>
      </c>
      <c r="C33" s="149"/>
    </row>
    <row r="34" spans="1:3" ht="19.5" customHeight="1">
      <c r="A34" s="148" t="s">
        <v>580</v>
      </c>
      <c r="B34" s="149">
        <v>39468</v>
      </c>
      <c r="C34" s="149"/>
    </row>
    <row r="35" spans="1:3" ht="19.5" customHeight="1">
      <c r="A35" s="148" t="s">
        <v>581</v>
      </c>
      <c r="B35" s="149">
        <v>75605</v>
      </c>
      <c r="C35" s="149"/>
    </row>
    <row r="36" spans="1:3" ht="19.5" customHeight="1">
      <c r="A36" s="146" t="s">
        <v>582</v>
      </c>
      <c r="B36" s="147">
        <v>19634</v>
      </c>
      <c r="C36" s="151">
        <v>5597</v>
      </c>
    </row>
    <row r="37" spans="1:3" ht="19.5" customHeight="1">
      <c r="A37" s="148" t="s">
        <v>583</v>
      </c>
      <c r="B37" s="149">
        <v>1771</v>
      </c>
      <c r="C37" s="149">
        <v>1625</v>
      </c>
    </row>
    <row r="38" spans="1:3" ht="19.5" customHeight="1">
      <c r="A38" s="148" t="s">
        <v>584</v>
      </c>
      <c r="B38" s="149">
        <v>457</v>
      </c>
      <c r="C38" s="149"/>
    </row>
    <row r="39" spans="1:3" ht="19.5" customHeight="1">
      <c r="A39" s="148" t="s">
        <v>585</v>
      </c>
      <c r="B39" s="149">
        <v>5</v>
      </c>
      <c r="C39" s="149"/>
    </row>
    <row r="40" spans="1:3" ht="19.5" customHeight="1">
      <c r="A40" s="148" t="s">
        <v>586</v>
      </c>
      <c r="B40" s="149">
        <v>57</v>
      </c>
      <c r="C40" s="149">
        <v>57</v>
      </c>
    </row>
    <row r="41" spans="1:3" ht="19.5" customHeight="1">
      <c r="A41" s="148" t="s">
        <v>587</v>
      </c>
      <c r="B41" s="149">
        <v>17344</v>
      </c>
      <c r="C41" s="149">
        <v>3915</v>
      </c>
    </row>
    <row r="42" spans="1:3" ht="19.5" customHeight="1">
      <c r="A42" s="146" t="s">
        <v>588</v>
      </c>
      <c r="B42" s="147">
        <v>5975</v>
      </c>
      <c r="C42" s="149"/>
    </row>
    <row r="43" spans="1:3" ht="19.5" customHeight="1">
      <c r="A43" s="148" t="s">
        <v>589</v>
      </c>
      <c r="B43" s="149">
        <v>5975</v>
      </c>
      <c r="C43" s="149"/>
    </row>
    <row r="44" spans="1:3" ht="19.5" customHeight="1">
      <c r="A44" s="146" t="s">
        <v>590</v>
      </c>
      <c r="B44" s="147">
        <v>4022</v>
      </c>
      <c r="C44" s="149"/>
    </row>
    <row r="45" spans="1:3" ht="19.5" customHeight="1">
      <c r="A45" s="152" t="s">
        <v>591</v>
      </c>
      <c r="B45" s="149">
        <v>4020</v>
      </c>
      <c r="C45" s="149"/>
    </row>
    <row r="46" spans="1:3" ht="19.5" customHeight="1">
      <c r="A46" s="153" t="s">
        <v>592</v>
      </c>
      <c r="B46" s="149">
        <v>2</v>
      </c>
      <c r="C46" s="149"/>
    </row>
    <row r="47" spans="1:3" ht="19.5" customHeight="1">
      <c r="A47" s="154" t="s">
        <v>593</v>
      </c>
      <c r="B47" s="147">
        <v>25243</v>
      </c>
      <c r="C47" s="149"/>
    </row>
    <row r="48" spans="1:3" ht="19.5" customHeight="1">
      <c r="A48" s="153" t="s">
        <v>594</v>
      </c>
      <c r="B48" s="149">
        <v>25243</v>
      </c>
      <c r="C48" s="149"/>
    </row>
    <row r="49" spans="1:3" ht="19.5" customHeight="1">
      <c r="A49" s="146" t="s">
        <v>595</v>
      </c>
      <c r="B49" s="147">
        <v>27000</v>
      </c>
      <c r="C49" s="149"/>
    </row>
    <row r="50" spans="1:3" ht="19.5" customHeight="1">
      <c r="A50" s="148" t="s">
        <v>596</v>
      </c>
      <c r="B50" s="149">
        <v>7000</v>
      </c>
      <c r="C50" s="149"/>
    </row>
    <row r="51" spans="1:3" ht="19.5" customHeight="1">
      <c r="A51" s="148" t="s">
        <v>597</v>
      </c>
      <c r="B51" s="149">
        <v>20000</v>
      </c>
      <c r="C51" s="149"/>
    </row>
    <row r="52" spans="1:3" ht="19.5" customHeight="1">
      <c r="A52" s="146" t="s">
        <v>111</v>
      </c>
      <c r="B52" s="147">
        <v>3583</v>
      </c>
      <c r="C52" s="149"/>
    </row>
    <row r="53" spans="1:3" ht="19.5" customHeight="1">
      <c r="A53" s="155" t="s">
        <v>598</v>
      </c>
      <c r="B53" s="149">
        <v>300</v>
      </c>
      <c r="C53" s="149"/>
    </row>
    <row r="54" spans="1:3" ht="19.5" customHeight="1">
      <c r="A54" s="156" t="s">
        <v>599</v>
      </c>
      <c r="B54" s="149">
        <v>489</v>
      </c>
      <c r="C54" s="149"/>
    </row>
    <row r="55" spans="1:3" ht="19.5" customHeight="1">
      <c r="A55" s="152" t="s">
        <v>600</v>
      </c>
      <c r="B55" s="149">
        <v>2794</v>
      </c>
      <c r="C55" s="149"/>
    </row>
    <row r="56" spans="1:3" s="135" customFormat="1" ht="19.5" customHeight="1">
      <c r="A56" s="146" t="s">
        <v>74</v>
      </c>
      <c r="B56" s="157">
        <v>589546</v>
      </c>
      <c r="C56" s="157">
        <v>266762</v>
      </c>
    </row>
    <row r="57" spans="1:12" ht="42" customHeight="1">
      <c r="A57" s="158" t="s">
        <v>601</v>
      </c>
      <c r="B57" s="159"/>
      <c r="C57" s="159"/>
      <c r="J57" s="158"/>
      <c r="K57" s="158"/>
      <c r="L57" s="158"/>
    </row>
  </sheetData>
  <sheetProtection/>
  <mergeCells count="5">
    <mergeCell ref="A2:C2"/>
    <mergeCell ref="B4:C4"/>
    <mergeCell ref="A57:C57"/>
    <mergeCell ref="J57:L57"/>
    <mergeCell ref="A4:A5"/>
  </mergeCells>
  <printOptions horizontalCentered="1"/>
  <pageMargins left="0.63" right="0.63" top="0.98" bottom="0.7900000000000001" header="0.23999999999999996" footer="0.51"/>
  <pageSetup fitToHeight="2"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Zeros="0" workbookViewId="0" topLeftCell="A1">
      <selection activeCell="K16" sqref="K16"/>
    </sheetView>
  </sheetViews>
  <sheetFormatPr defaultColWidth="9.00390625" defaultRowHeight="14.25"/>
  <cols>
    <col min="1" max="1" width="9.00390625" style="115" customWidth="1"/>
    <col min="2" max="2" width="38.875" style="51" customWidth="1"/>
    <col min="3" max="3" width="19.875" style="51" customWidth="1"/>
    <col min="4" max="5" width="19.125" style="51" customWidth="1"/>
    <col min="6" max="6" width="19.125" style="52" customWidth="1"/>
    <col min="7" max="16384" width="9.00390625" style="52" customWidth="1"/>
  </cols>
  <sheetData>
    <row r="1" spans="1:2" ht="16.5" customHeight="1">
      <c r="A1" s="53" t="s">
        <v>602</v>
      </c>
      <c r="B1" s="116"/>
    </row>
    <row r="2" spans="1:6" ht="36" customHeight="1">
      <c r="A2" s="54" t="s">
        <v>603</v>
      </c>
      <c r="B2" s="54"/>
      <c r="C2" s="54"/>
      <c r="D2" s="54"/>
      <c r="E2" s="54"/>
      <c r="F2" s="54"/>
    </row>
    <row r="3" ht="21.75" customHeight="1">
      <c r="F3" s="117" t="s">
        <v>604</v>
      </c>
    </row>
    <row r="4" spans="1:6" ht="24.75" customHeight="1">
      <c r="A4" s="34" t="s">
        <v>43</v>
      </c>
      <c r="B4" s="35" t="s">
        <v>44</v>
      </c>
      <c r="C4" s="35" t="s">
        <v>193</v>
      </c>
      <c r="D4" s="36" t="s">
        <v>194</v>
      </c>
      <c r="E4" s="118" t="s">
        <v>9</v>
      </c>
      <c r="F4" s="37" t="s">
        <v>605</v>
      </c>
    </row>
    <row r="5" spans="1:6" ht="21.75" customHeight="1">
      <c r="A5" s="119" t="s">
        <v>45</v>
      </c>
      <c r="B5" s="120" t="s">
        <v>120</v>
      </c>
      <c r="C5" s="78">
        <f>C6+C7+C8</f>
        <v>326057</v>
      </c>
      <c r="D5" s="78">
        <f>D6+D7+D8</f>
        <v>643710</v>
      </c>
      <c r="E5" s="121">
        <f>D5-C5</f>
        <v>317653</v>
      </c>
      <c r="F5" s="122">
        <f>E5/C5*100</f>
        <v>97.42253655035776</v>
      </c>
    </row>
    <row r="6" spans="1:6" ht="21.75" customHeight="1">
      <c r="A6" s="119"/>
      <c r="B6" s="120" t="s">
        <v>121</v>
      </c>
      <c r="C6" s="78">
        <f>'附表4-2021年基金收入完成'!D7</f>
        <v>320627</v>
      </c>
      <c r="D6" s="123">
        <v>650710</v>
      </c>
      <c r="E6" s="121"/>
      <c r="F6" s="122"/>
    </row>
    <row r="7" spans="1:6" ht="21.75" customHeight="1">
      <c r="A7" s="119"/>
      <c r="B7" s="120" t="s">
        <v>122</v>
      </c>
      <c r="C7" s="78">
        <f>'附表4-2021年基金收入完成'!D8</f>
        <v>-379</v>
      </c>
      <c r="D7" s="123">
        <v>-12000</v>
      </c>
      <c r="E7" s="121"/>
      <c r="F7" s="122"/>
    </row>
    <row r="8" spans="1:6" ht="21.75" customHeight="1">
      <c r="A8" s="119"/>
      <c r="B8" s="120" t="s">
        <v>123</v>
      </c>
      <c r="C8" s="78">
        <f>'附表4-2021年基金收入完成'!D9</f>
        <v>5809</v>
      </c>
      <c r="D8" s="123">
        <v>5000</v>
      </c>
      <c r="E8" s="121"/>
      <c r="F8" s="122"/>
    </row>
    <row r="9" spans="1:6" ht="21.75" customHeight="1">
      <c r="A9" s="119" t="s">
        <v>47</v>
      </c>
      <c r="B9" s="120" t="s">
        <v>124</v>
      </c>
      <c r="C9" s="78">
        <f>'附表4-2021年基金收入完成'!D10</f>
        <v>17721</v>
      </c>
      <c r="D9" s="78">
        <v>35350</v>
      </c>
      <c r="E9" s="121">
        <f>D9-C9</f>
        <v>17629</v>
      </c>
      <c r="F9" s="122">
        <f>E9/C9*100</f>
        <v>99.4808419389425</v>
      </c>
    </row>
    <row r="10" spans="1:6" ht="21.75" customHeight="1">
      <c r="A10" s="119" t="s">
        <v>55</v>
      </c>
      <c r="B10" s="124" t="s">
        <v>125</v>
      </c>
      <c r="C10" s="78">
        <f>'附表4-2021年基金收入完成'!D11</f>
        <v>523</v>
      </c>
      <c r="D10" s="123">
        <v>940</v>
      </c>
      <c r="E10" s="121">
        <f>D10-C10</f>
        <v>417</v>
      </c>
      <c r="F10" s="122">
        <f>E10/C10*100</f>
        <v>79.73231357552581</v>
      </c>
    </row>
    <row r="11" spans="1:6" ht="21.75" customHeight="1">
      <c r="A11" s="119"/>
      <c r="B11" s="125" t="s">
        <v>126</v>
      </c>
      <c r="C11" s="126">
        <f>C5+C9+C10</f>
        <v>344301</v>
      </c>
      <c r="D11" s="126">
        <f>D5+D9+D10</f>
        <v>680000</v>
      </c>
      <c r="E11" s="127">
        <f>D11-C11</f>
        <v>335699</v>
      </c>
      <c r="F11" s="75">
        <f>E11/C11*100</f>
        <v>97.5016047005382</v>
      </c>
    </row>
    <row r="12" spans="1:6" ht="21.75" customHeight="1">
      <c r="A12" s="119" t="s">
        <v>57</v>
      </c>
      <c r="B12" s="128" t="s">
        <v>127</v>
      </c>
      <c r="C12" s="78">
        <f>'附表4-2021年基金收入完成'!D13</f>
        <v>96162</v>
      </c>
      <c r="D12" s="78">
        <v>72555</v>
      </c>
      <c r="E12" s="121"/>
      <c r="F12" s="122"/>
    </row>
    <row r="13" spans="1:6" ht="21.75" customHeight="1">
      <c r="A13" s="119" t="s">
        <v>59</v>
      </c>
      <c r="B13" s="129" t="s">
        <v>128</v>
      </c>
      <c r="C13" s="78">
        <f>'附表4-2021年基金收入完成'!D14</f>
        <v>2483</v>
      </c>
      <c r="D13" s="78">
        <v>688</v>
      </c>
      <c r="E13" s="121"/>
      <c r="F13" s="122"/>
    </row>
    <row r="14" spans="1:6" ht="21.75" customHeight="1">
      <c r="A14" s="119" t="s">
        <v>63</v>
      </c>
      <c r="B14" s="130" t="s">
        <v>129</v>
      </c>
      <c r="C14" s="78">
        <f>'附表4-2021年基金收入完成'!D15</f>
        <v>195700</v>
      </c>
      <c r="D14" s="78"/>
      <c r="E14" s="121"/>
      <c r="F14" s="122"/>
    </row>
    <row r="15" spans="1:6" ht="21.75" customHeight="1">
      <c r="A15" s="119" t="s">
        <v>65</v>
      </c>
      <c r="B15" s="130" t="s">
        <v>130</v>
      </c>
      <c r="C15" s="78">
        <f>'附表4-2021年基金收入完成'!D16</f>
        <v>105065</v>
      </c>
      <c r="D15" s="78"/>
      <c r="E15" s="121"/>
      <c r="F15" s="122"/>
    </row>
    <row r="16" spans="1:6" ht="21.75" customHeight="1">
      <c r="A16" s="119" t="s">
        <v>67</v>
      </c>
      <c r="B16" s="130" t="s">
        <v>132</v>
      </c>
      <c r="C16" s="78">
        <f>'附表4-2021年基金收入完成'!D18</f>
        <v>-114020</v>
      </c>
      <c r="D16" s="78">
        <v>-91456</v>
      </c>
      <c r="E16" s="121"/>
      <c r="F16" s="122"/>
    </row>
    <row r="17" spans="1:6" ht="21.75" customHeight="1">
      <c r="A17" s="119" t="s">
        <v>86</v>
      </c>
      <c r="B17" s="130" t="s">
        <v>133</v>
      </c>
      <c r="C17" s="78">
        <f>'附表4-2021年基金收入完成'!D19</f>
        <v>-105065</v>
      </c>
      <c r="D17" s="78"/>
      <c r="E17" s="121"/>
      <c r="F17" s="122"/>
    </row>
    <row r="18" spans="1:6" ht="21.75" customHeight="1">
      <c r="A18" s="119" t="s">
        <v>88</v>
      </c>
      <c r="B18" s="131" t="s">
        <v>134</v>
      </c>
      <c r="C18" s="78">
        <f>'附表4-2021年基金收入完成'!D20</f>
        <v>-30000</v>
      </c>
      <c r="D18" s="78">
        <v>-50000</v>
      </c>
      <c r="E18" s="121"/>
      <c r="F18" s="122"/>
    </row>
    <row r="19" spans="1:6" ht="21.75" customHeight="1">
      <c r="A19" s="132"/>
      <c r="B19" s="133" t="s">
        <v>171</v>
      </c>
      <c r="C19" s="82">
        <f>SUM(C11:C18)</f>
        <v>494626</v>
      </c>
      <c r="D19" s="82">
        <f>SUM(D11:D18)</f>
        <v>611787</v>
      </c>
      <c r="E19" s="127">
        <f>D19-C19</f>
        <v>117161</v>
      </c>
      <c r="F19" s="75">
        <f>E19/C19*100</f>
        <v>23.686785571320552</v>
      </c>
    </row>
    <row r="20" spans="1:6" ht="53.25" customHeight="1">
      <c r="A20" s="134"/>
      <c r="B20" s="134"/>
      <c r="C20" s="134"/>
      <c r="D20" s="134"/>
      <c r="E20" s="134"/>
      <c r="F20" s="134"/>
    </row>
  </sheetData>
  <sheetProtection/>
  <mergeCells count="2">
    <mergeCell ref="A2:F2"/>
    <mergeCell ref="A20:F20"/>
  </mergeCells>
  <printOptions horizontalCentered="1"/>
  <pageMargins left="0.8300000000000001" right="0.8300000000000001" top="0.7900000000000001" bottom="0.7900000000000001" header="0.51" footer="0.51"/>
  <pageSetup fitToHeight="1" fitToWidth="1" horizontalDpi="600" verticalDpi="600" orientation="landscape" paperSize="9" scale="9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0"/>
  <sheetViews>
    <sheetView zoomScaleSheetLayoutView="100" workbookViewId="0" topLeftCell="A1">
      <selection activeCell="F19" sqref="F19"/>
    </sheetView>
  </sheetViews>
  <sheetFormatPr defaultColWidth="9.00390625" defaultRowHeight="18" customHeight="1"/>
  <cols>
    <col min="1" max="1" width="35.375" style="87" customWidth="1"/>
    <col min="2" max="2" width="20.375" style="87" customWidth="1"/>
    <col min="3" max="3" width="21.25390625" style="87" customWidth="1"/>
    <col min="4" max="4" width="20.00390625" style="87" customWidth="1"/>
    <col min="5" max="5" width="20.50390625" style="87" customWidth="1"/>
    <col min="6" max="255" width="9.00390625" style="87" customWidth="1"/>
    <col min="256" max="256" width="9.00390625" style="72" customWidth="1"/>
  </cols>
  <sheetData>
    <row r="1" spans="1:256" s="87" customFormat="1" ht="14.25" customHeight="1">
      <c r="A1" s="88" t="s">
        <v>606</v>
      </c>
      <c r="B1" s="88"/>
      <c r="C1" s="88"/>
      <c r="D1" s="88"/>
      <c r="E1" s="89"/>
      <c r="H1" s="90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V1" s="72"/>
    </row>
    <row r="2" spans="1:5" s="84" customFormat="1" ht="32.25" customHeight="1">
      <c r="A2" s="91" t="s">
        <v>607</v>
      </c>
      <c r="B2" s="91"/>
      <c r="C2" s="91"/>
      <c r="D2" s="91"/>
      <c r="E2" s="91"/>
    </row>
    <row r="3" spans="1:5" s="85" customFormat="1" ht="18" customHeight="1">
      <c r="A3" s="92"/>
      <c r="B3" s="92"/>
      <c r="C3" s="92"/>
      <c r="D3" s="92"/>
      <c r="E3" s="93" t="s">
        <v>2</v>
      </c>
    </row>
    <row r="4" spans="1:5" s="86" customFormat="1" ht="27" customHeight="1">
      <c r="A4" s="94" t="s">
        <v>71</v>
      </c>
      <c r="B4" s="35" t="s">
        <v>608</v>
      </c>
      <c r="C4" s="111" t="s">
        <v>201</v>
      </c>
      <c r="D4" s="111" t="s">
        <v>202</v>
      </c>
      <c r="E4" s="112" t="s">
        <v>203</v>
      </c>
    </row>
    <row r="5" spans="1:253" s="72" customFormat="1" ht="27" customHeight="1">
      <c r="A5" s="97" t="s">
        <v>609</v>
      </c>
      <c r="B5" s="98">
        <v>498505</v>
      </c>
      <c r="C5" s="98"/>
      <c r="D5" s="99">
        <v>71526</v>
      </c>
      <c r="E5" s="113">
        <f>SUM(B5:D5)</f>
        <v>570031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</row>
    <row r="6" spans="1:256" s="87" customFormat="1" ht="27" customHeight="1">
      <c r="A6" s="97" t="s">
        <v>610</v>
      </c>
      <c r="B6" s="98">
        <v>8683</v>
      </c>
      <c r="C6" s="98"/>
      <c r="D6" s="99"/>
      <c r="E6" s="113">
        <f>SUM(B6:D6)</f>
        <v>8683</v>
      </c>
      <c r="IV6" s="72"/>
    </row>
    <row r="7" spans="1:253" s="72" customFormat="1" ht="27" customHeight="1">
      <c r="A7" s="103" t="s">
        <v>611</v>
      </c>
      <c r="B7" s="104">
        <v>100</v>
      </c>
      <c r="C7" s="104"/>
      <c r="D7" s="99"/>
      <c r="E7" s="113">
        <f>SUM(B7:D7)</f>
        <v>100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</row>
    <row r="8" spans="1:253" s="72" customFormat="1" ht="27" customHeight="1">
      <c r="A8" s="103" t="s">
        <v>612</v>
      </c>
      <c r="B8" s="104">
        <v>0</v>
      </c>
      <c r="C8" s="104">
        <v>688</v>
      </c>
      <c r="D8" s="99">
        <v>777</v>
      </c>
      <c r="E8" s="113">
        <f>SUM(B8:D8)</f>
        <v>1465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</row>
    <row r="9" spans="1:253" s="72" customFormat="1" ht="27" customHeight="1">
      <c r="A9" s="105" t="s">
        <v>613</v>
      </c>
      <c r="B9" s="106">
        <f>SUM(B5:B8)</f>
        <v>507288</v>
      </c>
      <c r="C9" s="106">
        <f>SUM(C5:C8)</f>
        <v>688</v>
      </c>
      <c r="D9" s="106">
        <f>SUM(D5:D8)</f>
        <v>72303</v>
      </c>
      <c r="E9" s="114">
        <f>SUM(E5:E8)</f>
        <v>580279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256" s="87" customFormat="1" ht="25.5" customHeight="1">
      <c r="A10" s="109"/>
      <c r="B10" s="110"/>
      <c r="C10" s="110"/>
      <c r="D10" s="110"/>
      <c r="E10" s="110"/>
      <c r="IV10" s="72"/>
    </row>
  </sheetData>
  <sheetProtection/>
  <mergeCells count="2">
    <mergeCell ref="A2:E2"/>
    <mergeCell ref="A10:E10"/>
  </mergeCells>
  <printOptions horizontalCentered="1"/>
  <pageMargins left="0.8300000000000001" right="0.8300000000000001" top="0.7900000000000001" bottom="0.7900000000000001" header="0.5" footer="0.5"/>
  <pageSetup horizontalDpi="600" verticalDpi="600" orientation="landscape" paperSize="9" scale="87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3"/>
  <sheetViews>
    <sheetView zoomScaleSheetLayoutView="100" workbookViewId="0" topLeftCell="A1">
      <selection activeCell="I19" sqref="I19"/>
    </sheetView>
  </sheetViews>
  <sheetFormatPr defaultColWidth="9.00390625" defaultRowHeight="18" customHeight="1"/>
  <cols>
    <col min="1" max="1" width="64.875" style="87" customWidth="1"/>
    <col min="2" max="2" width="17.625" style="87" customWidth="1"/>
    <col min="3" max="3" width="17.25390625" style="87" customWidth="1"/>
    <col min="4" max="4" width="16.875" style="87" customWidth="1"/>
    <col min="5" max="5" width="16.00390625" style="87" customWidth="1"/>
    <col min="6" max="255" width="9.00390625" style="87" customWidth="1"/>
    <col min="256" max="256" width="9.00390625" style="72" customWidth="1"/>
  </cols>
  <sheetData>
    <row r="1" spans="1:253" ht="14.25" customHeight="1">
      <c r="A1" s="88" t="s">
        <v>614</v>
      </c>
      <c r="B1" s="88"/>
      <c r="C1" s="88"/>
      <c r="D1" s="88"/>
      <c r="E1" s="89"/>
      <c r="H1" s="90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</row>
    <row r="2" spans="1:5" s="84" customFormat="1" ht="32.25" customHeight="1">
      <c r="A2" s="91" t="s">
        <v>615</v>
      </c>
      <c r="B2" s="91"/>
      <c r="C2" s="91"/>
      <c r="D2" s="91"/>
      <c r="E2" s="91"/>
    </row>
    <row r="3" spans="1:5" s="85" customFormat="1" ht="18" customHeight="1">
      <c r="A3" s="92"/>
      <c r="B3" s="92"/>
      <c r="C3" s="92"/>
      <c r="D3" s="92"/>
      <c r="E3" s="93" t="s">
        <v>2</v>
      </c>
    </row>
    <row r="4" spans="1:5" s="86" customFormat="1" ht="22.5" customHeight="1">
      <c r="A4" s="94" t="s">
        <v>71</v>
      </c>
      <c r="B4" s="35" t="s">
        <v>193</v>
      </c>
      <c r="C4" s="35" t="s">
        <v>194</v>
      </c>
      <c r="D4" s="95" t="s">
        <v>9</v>
      </c>
      <c r="E4" s="96" t="s">
        <v>10</v>
      </c>
    </row>
    <row r="5" spans="1:253" s="72" customFormat="1" ht="24.75" customHeight="1">
      <c r="A5" s="97" t="s">
        <v>609</v>
      </c>
      <c r="B5" s="98">
        <f>B6+B15+B17</f>
        <v>287676</v>
      </c>
      <c r="C5" s="98">
        <f>C6+C15+C17</f>
        <v>498505</v>
      </c>
      <c r="D5" s="99">
        <f>C5-B5</f>
        <v>210829</v>
      </c>
      <c r="E5" s="100">
        <f>D5/B5*100</f>
        <v>73.28696172082482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</row>
    <row r="6" spans="1:253" s="72" customFormat="1" ht="24.75" customHeight="1">
      <c r="A6" s="97" t="s">
        <v>616</v>
      </c>
      <c r="B6" s="98">
        <f>SUM(B7:B14)</f>
        <v>269676</v>
      </c>
      <c r="C6" s="98">
        <f>SUM(C7:C14)</f>
        <v>463155</v>
      </c>
      <c r="D6" s="99">
        <f aca="true" t="shared" si="0" ref="D6:D22">C6-B6</f>
        <v>193479</v>
      </c>
      <c r="E6" s="100">
        <f>D6/B6*100</f>
        <v>71.74498286833088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</row>
    <row r="7" spans="1:5" ht="24.75" customHeight="1">
      <c r="A7" s="97" t="s">
        <v>617</v>
      </c>
      <c r="B7" s="98">
        <f>'附表5-2021年基金支出完成'!C11</f>
        <v>110184</v>
      </c>
      <c r="C7" s="98">
        <v>152645</v>
      </c>
      <c r="D7" s="99">
        <f t="shared" si="0"/>
        <v>42461</v>
      </c>
      <c r="E7" s="100">
        <f>D7/B7*100</f>
        <v>38.53644812313948</v>
      </c>
    </row>
    <row r="8" spans="1:5" ht="24.75" customHeight="1">
      <c r="A8" s="97" t="s">
        <v>618</v>
      </c>
      <c r="B8" s="98">
        <f>'附表5-2021年基金支出完成'!C12</f>
        <v>3838</v>
      </c>
      <c r="C8" s="98">
        <v>4026</v>
      </c>
      <c r="D8" s="99">
        <f t="shared" si="0"/>
        <v>188</v>
      </c>
      <c r="E8" s="100">
        <f>D8/B8*100</f>
        <v>4.898384575299635</v>
      </c>
    </row>
    <row r="9" spans="1:5" ht="24.75" customHeight="1">
      <c r="A9" s="97" t="s">
        <v>619</v>
      </c>
      <c r="B9" s="98">
        <f>'附表5-2021年基金支出完成'!C13</f>
        <v>105903</v>
      </c>
      <c r="C9" s="98">
        <v>247245</v>
      </c>
      <c r="D9" s="99">
        <f t="shared" si="0"/>
        <v>141342</v>
      </c>
      <c r="E9" s="100">
        <f>D9/B9*100</f>
        <v>133.46364125662163</v>
      </c>
    </row>
    <row r="10" spans="1:5" ht="24.75" customHeight="1">
      <c r="A10" s="97" t="s">
        <v>620</v>
      </c>
      <c r="B10" s="98">
        <f>'附表5-2021年基金支出完成'!C14</f>
        <v>0</v>
      </c>
      <c r="C10" s="98">
        <v>3252</v>
      </c>
      <c r="D10" s="99">
        <f t="shared" si="0"/>
        <v>3252</v>
      </c>
      <c r="E10" s="100"/>
    </row>
    <row r="11" spans="1:5" ht="24.75" customHeight="1">
      <c r="A11" s="97" t="s">
        <v>621</v>
      </c>
      <c r="B11" s="98">
        <f>'附表5-2021年基金支出完成'!C15</f>
        <v>4000</v>
      </c>
      <c r="C11" s="98">
        <v>2100</v>
      </c>
      <c r="D11" s="99">
        <f t="shared" si="0"/>
        <v>-1900</v>
      </c>
      <c r="E11" s="100">
        <f>D11/B11*100</f>
        <v>-47.5</v>
      </c>
    </row>
    <row r="12" spans="1:5" ht="24.75" customHeight="1">
      <c r="A12" s="97" t="s">
        <v>622</v>
      </c>
      <c r="B12" s="98">
        <f>'附表5-2021年基金支出完成'!C16</f>
        <v>1919</v>
      </c>
      <c r="C12" s="98">
        <v>2255</v>
      </c>
      <c r="D12" s="99">
        <f t="shared" si="0"/>
        <v>336</v>
      </c>
      <c r="E12" s="100">
        <f>D12/B12*100</f>
        <v>17.509119332985932</v>
      </c>
    </row>
    <row r="13" spans="1:5" ht="24.75" customHeight="1">
      <c r="A13" s="97" t="s">
        <v>623</v>
      </c>
      <c r="B13" s="98">
        <f>'附表5-2021年基金支出完成'!C17</f>
        <v>0</v>
      </c>
      <c r="C13" s="98">
        <v>6551</v>
      </c>
      <c r="D13" s="99">
        <f t="shared" si="0"/>
        <v>6551</v>
      </c>
      <c r="E13" s="100"/>
    </row>
    <row r="14" spans="1:5" ht="24.75" customHeight="1">
      <c r="A14" s="97" t="s">
        <v>624</v>
      </c>
      <c r="B14" s="98">
        <f>'附表5-2021年基金支出完成'!C18</f>
        <v>43832</v>
      </c>
      <c r="C14" s="98">
        <v>45081</v>
      </c>
      <c r="D14" s="99">
        <f t="shared" si="0"/>
        <v>1249</v>
      </c>
      <c r="E14" s="100">
        <f aca="true" t="shared" si="1" ref="E14:E22">D14/B14*100</f>
        <v>2.8495163350976456</v>
      </c>
    </row>
    <row r="15" spans="1:253" s="72" customFormat="1" ht="24.75" customHeight="1">
      <c r="A15" s="101" t="s">
        <v>625</v>
      </c>
      <c r="B15" s="98">
        <f>'附表5-2021年基金支出完成'!C19</f>
        <v>18000</v>
      </c>
      <c r="C15" s="98">
        <f>C16</f>
        <v>35350</v>
      </c>
      <c r="D15" s="99">
        <f t="shared" si="0"/>
        <v>17350</v>
      </c>
      <c r="E15" s="100">
        <f t="shared" si="1"/>
        <v>96.38888888888889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</row>
    <row r="16" spans="1:5" ht="24.75" customHeight="1">
      <c r="A16" s="97" t="s">
        <v>617</v>
      </c>
      <c r="B16" s="98">
        <f>'附表5-2021年基金支出完成'!C20</f>
        <v>18000</v>
      </c>
      <c r="C16" s="98">
        <v>35350</v>
      </c>
      <c r="D16" s="99">
        <f t="shared" si="0"/>
        <v>17350</v>
      </c>
      <c r="E16" s="100">
        <f t="shared" si="1"/>
        <v>96.38888888888889</v>
      </c>
    </row>
    <row r="17" spans="1:253" s="72" customFormat="1" ht="24.75" customHeight="1" hidden="1">
      <c r="A17" s="97" t="s">
        <v>626</v>
      </c>
      <c r="B17" s="98">
        <f>'附表5-2021年基金支出完成'!C21</f>
        <v>0</v>
      </c>
      <c r="C17" s="102"/>
      <c r="D17" s="99">
        <f t="shared" si="0"/>
        <v>0</v>
      </c>
      <c r="E17" s="100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</row>
    <row r="18" spans="1:5" ht="24.75" customHeight="1">
      <c r="A18" s="97" t="s">
        <v>610</v>
      </c>
      <c r="B18" s="98">
        <f>B19</f>
        <v>8400</v>
      </c>
      <c r="C18" s="98">
        <f>C19</f>
        <v>8683</v>
      </c>
      <c r="D18" s="99">
        <f t="shared" si="0"/>
        <v>283</v>
      </c>
      <c r="E18" s="100">
        <f t="shared" si="1"/>
        <v>3.3690476190476186</v>
      </c>
    </row>
    <row r="19" spans="1:253" s="72" customFormat="1" ht="24.75" customHeight="1">
      <c r="A19" s="97" t="s">
        <v>627</v>
      </c>
      <c r="B19" s="98">
        <f>'附表5-2021年基金支出完成'!C25</f>
        <v>8400</v>
      </c>
      <c r="C19" s="98">
        <v>8683</v>
      </c>
      <c r="D19" s="99">
        <f t="shared" si="0"/>
        <v>283</v>
      </c>
      <c r="E19" s="100">
        <f t="shared" si="1"/>
        <v>3.3690476190476186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</row>
    <row r="20" spans="1:253" s="72" customFormat="1" ht="24.75" customHeight="1">
      <c r="A20" s="103" t="s">
        <v>611</v>
      </c>
      <c r="B20" s="104">
        <f>B21</f>
        <v>115</v>
      </c>
      <c r="C20" s="104">
        <f>C21</f>
        <v>100</v>
      </c>
      <c r="D20" s="99">
        <f t="shared" si="0"/>
        <v>-15</v>
      </c>
      <c r="E20" s="100">
        <f t="shared" si="1"/>
        <v>-13.043478260869565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</row>
    <row r="21" spans="1:253" s="72" customFormat="1" ht="24.75" customHeight="1">
      <c r="A21" s="103" t="s">
        <v>628</v>
      </c>
      <c r="B21" s="104">
        <f>'附表5-2021年基金支出完成'!C26</f>
        <v>115</v>
      </c>
      <c r="C21" s="104">
        <v>100</v>
      </c>
      <c r="D21" s="99">
        <f t="shared" si="0"/>
        <v>-15</v>
      </c>
      <c r="E21" s="100">
        <f t="shared" si="1"/>
        <v>-13.043478260869565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</row>
    <row r="22" spans="1:253" s="72" customFormat="1" ht="24.75" customHeight="1">
      <c r="A22" s="105" t="s">
        <v>613</v>
      </c>
      <c r="B22" s="106">
        <f>B5+B18+B20</f>
        <v>296191</v>
      </c>
      <c r="C22" s="106">
        <f>C5+C18+C20</f>
        <v>507288</v>
      </c>
      <c r="D22" s="107">
        <f t="shared" si="0"/>
        <v>211097</v>
      </c>
      <c r="E22" s="108">
        <f t="shared" si="1"/>
        <v>71.27056527713536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</row>
    <row r="23" spans="1:5" ht="25.5" customHeight="1">
      <c r="A23" s="109" t="s">
        <v>629</v>
      </c>
      <c r="B23" s="110"/>
      <c r="C23" s="110"/>
      <c r="D23" s="110"/>
      <c r="E23" s="110"/>
    </row>
  </sheetData>
  <sheetProtection/>
  <mergeCells count="2">
    <mergeCell ref="A2:E2"/>
    <mergeCell ref="A23:E23"/>
  </mergeCells>
  <printOptions horizontalCentered="1"/>
  <pageMargins left="0.8300000000000001" right="0.8300000000000001" top="0.7900000000000001" bottom="0.7900000000000001" header="0.51" footer="0.51"/>
  <pageSetup fitToHeight="1" fitToWidth="1" horizontalDpi="600" verticalDpi="600" orientation="landscape" paperSize="9" scale="8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workbookViewId="0" topLeftCell="A1">
      <selection activeCell="E10" sqref="E10"/>
    </sheetView>
  </sheetViews>
  <sheetFormatPr defaultColWidth="9.00390625" defaultRowHeight="14.25"/>
  <cols>
    <col min="1" max="1" width="49.50390625" style="51" customWidth="1"/>
    <col min="2" max="2" width="23.75390625" style="51" customWidth="1"/>
    <col min="3" max="3" width="23.375" style="51" customWidth="1"/>
    <col min="4" max="4" width="21.25390625" style="52" customWidth="1"/>
    <col min="5" max="255" width="9.00390625" style="52" customWidth="1"/>
    <col min="256" max="256" width="9.00390625" style="72" customWidth="1"/>
  </cols>
  <sheetData>
    <row r="1" spans="1:256" s="52" customFormat="1" ht="16.5" customHeight="1">
      <c r="A1" s="53" t="s">
        <v>630</v>
      </c>
      <c r="B1" s="51"/>
      <c r="C1" s="51"/>
      <c r="IV1" s="72"/>
    </row>
    <row r="2" spans="1:256" s="52" customFormat="1" ht="42" customHeight="1">
      <c r="A2" s="54" t="s">
        <v>631</v>
      </c>
      <c r="B2" s="54"/>
      <c r="C2" s="54"/>
      <c r="D2" s="54"/>
      <c r="IV2" s="72"/>
    </row>
    <row r="3" spans="1:256" s="52" customFormat="1" ht="23.25" customHeight="1">
      <c r="A3" s="51"/>
      <c r="B3" s="51"/>
      <c r="C3" s="51"/>
      <c r="D3" s="55" t="s">
        <v>2</v>
      </c>
      <c r="IV3" s="72"/>
    </row>
    <row r="4" spans="1:256" s="52" customFormat="1" ht="27" customHeight="1">
      <c r="A4" s="34" t="s">
        <v>44</v>
      </c>
      <c r="B4" s="35" t="s">
        <v>193</v>
      </c>
      <c r="C4" s="36" t="s">
        <v>194</v>
      </c>
      <c r="D4" s="37" t="s">
        <v>605</v>
      </c>
      <c r="IV4" s="72"/>
    </row>
    <row r="5" spans="1:256" s="52" customFormat="1" ht="27" customHeight="1">
      <c r="A5" s="73" t="s">
        <v>163</v>
      </c>
      <c r="B5" s="74">
        <f>B6+B8</f>
        <v>4044</v>
      </c>
      <c r="C5" s="74">
        <f>C6+C8</f>
        <v>2700</v>
      </c>
      <c r="D5" s="75">
        <f>(C5/B5-1)*100</f>
        <v>-33.23442136498517</v>
      </c>
      <c r="IV5" s="72"/>
    </row>
    <row r="6" spans="1:256" s="52" customFormat="1" ht="27" customHeight="1">
      <c r="A6" s="76" t="s">
        <v>164</v>
      </c>
      <c r="B6" s="77">
        <f>'附表6-2021年国有资本经营收入完成'!C7</f>
        <v>489</v>
      </c>
      <c r="C6" s="78">
        <f>C7</f>
        <v>0</v>
      </c>
      <c r="D6" s="75"/>
      <c r="IV6" s="72"/>
    </row>
    <row r="7" spans="1:256" s="52" customFormat="1" ht="27" customHeight="1">
      <c r="A7" s="79" t="s">
        <v>632</v>
      </c>
      <c r="B7" s="77">
        <f>'附表6-2021年国有资本经营收入完成'!C8</f>
        <v>489</v>
      </c>
      <c r="C7" s="78"/>
      <c r="D7" s="75"/>
      <c r="IV7" s="72"/>
    </row>
    <row r="8" spans="1:256" s="52" customFormat="1" ht="27" customHeight="1">
      <c r="A8" s="76" t="s">
        <v>633</v>
      </c>
      <c r="B8" s="77">
        <f>'附表6-2021年国有资本经营收入完成'!C9</f>
        <v>3555</v>
      </c>
      <c r="C8" s="78">
        <f>C9</f>
        <v>2700</v>
      </c>
      <c r="D8" s="75"/>
      <c r="IV8" s="72"/>
    </row>
    <row r="9" spans="1:256" s="52" customFormat="1" ht="27" customHeight="1">
      <c r="A9" s="80" t="s">
        <v>634</v>
      </c>
      <c r="B9" s="77">
        <f>'附表6-2021年国有资本经营收入完成'!C10</f>
        <v>3555</v>
      </c>
      <c r="C9" s="78">
        <v>2700</v>
      </c>
      <c r="D9" s="75"/>
      <c r="IV9" s="72"/>
    </row>
    <row r="10" spans="1:256" s="52" customFormat="1" ht="27" customHeight="1">
      <c r="A10" s="80" t="s">
        <v>635</v>
      </c>
      <c r="B10" s="77">
        <v>3</v>
      </c>
      <c r="C10" s="78"/>
      <c r="D10" s="75"/>
      <c r="IV10" s="72"/>
    </row>
    <row r="11" spans="1:256" s="71" customFormat="1" ht="27" customHeight="1">
      <c r="A11" s="73" t="s">
        <v>636</v>
      </c>
      <c r="B11" s="77">
        <f>'附表6-2021年国有资本经营收入完成'!C12</f>
        <v>1473</v>
      </c>
      <c r="C11" s="78">
        <v>4102</v>
      </c>
      <c r="D11" s="75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72"/>
    </row>
    <row r="12" spans="1:256" s="71" customFormat="1" ht="27" customHeight="1">
      <c r="A12" s="73" t="s">
        <v>637</v>
      </c>
      <c r="B12" s="77">
        <f>'附表6-2021年国有资本经营收入完成'!C13</f>
        <v>-1317</v>
      </c>
      <c r="C12" s="78">
        <v>-6802</v>
      </c>
      <c r="D12" s="7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72"/>
    </row>
    <row r="13" spans="1:256" s="71" customFormat="1" ht="27" customHeight="1">
      <c r="A13" s="81" t="s">
        <v>638</v>
      </c>
      <c r="B13" s="82">
        <f>B5+B11+B12+B10</f>
        <v>4203</v>
      </c>
      <c r="C13" s="82">
        <f>C5+C11+C12+C10</f>
        <v>0</v>
      </c>
      <c r="D13" s="83">
        <f>(C13/B13-1)*100</f>
        <v>-100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72"/>
    </row>
  </sheetData>
  <sheetProtection/>
  <mergeCells count="1">
    <mergeCell ref="A2:D2"/>
  </mergeCells>
  <printOptions horizontalCentered="1"/>
  <pageMargins left="0.8300000000000001" right="0.8300000000000001" top="0.7900000000000001" bottom="0.7900000000000001" header="0.51" footer="0.51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N22" sqref="N22"/>
    </sheetView>
  </sheetViews>
  <sheetFormatPr defaultColWidth="9.00390625" defaultRowHeight="14.25"/>
  <cols>
    <col min="1" max="1" width="46.75390625" style="51" customWidth="1"/>
    <col min="2" max="2" width="24.875" style="51" customWidth="1"/>
    <col min="3" max="3" width="23.50390625" style="51" customWidth="1"/>
    <col min="4" max="4" width="23.25390625" style="51" customWidth="1"/>
    <col min="5" max="5" width="13.25390625" style="52" hidden="1" customWidth="1"/>
    <col min="6" max="7" width="9.00390625" style="52" hidden="1" customWidth="1"/>
    <col min="8" max="16384" width="9.00390625" style="52" customWidth="1"/>
  </cols>
  <sheetData>
    <row r="1" ht="18.75" customHeight="1">
      <c r="A1" s="53" t="s">
        <v>639</v>
      </c>
    </row>
    <row r="2" spans="1:4" ht="44.25" customHeight="1">
      <c r="A2" s="54" t="s">
        <v>640</v>
      </c>
      <c r="B2" s="54"/>
      <c r="C2" s="54"/>
      <c r="D2" s="54"/>
    </row>
    <row r="3" ht="24" customHeight="1">
      <c r="D3" s="55" t="s">
        <v>2</v>
      </c>
    </row>
    <row r="4" spans="1:4" ht="30" customHeight="1">
      <c r="A4" s="34" t="s">
        <v>641</v>
      </c>
      <c r="B4" s="35" t="s">
        <v>193</v>
      </c>
      <c r="C4" s="36" t="s">
        <v>194</v>
      </c>
      <c r="D4" s="37" t="s">
        <v>10</v>
      </c>
    </row>
    <row r="5" spans="1:4" ht="30" customHeight="1">
      <c r="A5" s="56" t="s">
        <v>174</v>
      </c>
      <c r="B5" s="57">
        <f>B6+B8</f>
        <v>98</v>
      </c>
      <c r="C5" s="57">
        <f>C6+C8</f>
        <v>0</v>
      </c>
      <c r="D5" s="58">
        <f>(C5/B5-1)*100</f>
        <v>-100</v>
      </c>
    </row>
    <row r="6" spans="1:4" ht="30" customHeight="1">
      <c r="A6" s="59" t="s">
        <v>642</v>
      </c>
      <c r="B6" s="60">
        <f>B7</f>
        <v>0</v>
      </c>
      <c r="C6" s="60">
        <f>C7</f>
        <v>0</v>
      </c>
      <c r="D6" s="61"/>
    </row>
    <row r="7" spans="1:4" ht="30" customHeight="1">
      <c r="A7" s="62" t="s">
        <v>643</v>
      </c>
      <c r="B7" s="63">
        <f>'附表7-2021年国有资本经营支出完成'!C10</f>
        <v>0</v>
      </c>
      <c r="C7" s="64">
        <v>0</v>
      </c>
      <c r="D7" s="65"/>
    </row>
    <row r="8" spans="1:4" ht="30" customHeight="1">
      <c r="A8" s="66" t="s">
        <v>644</v>
      </c>
      <c r="B8" s="67">
        <f>'附表7-2021年国有资本经营支出完成'!C11</f>
        <v>98</v>
      </c>
      <c r="C8" s="68">
        <v>0</v>
      </c>
      <c r="D8" s="69">
        <f>(C8/B8-1)*100</f>
        <v>-100</v>
      </c>
    </row>
    <row r="9" spans="1:4" ht="40.5" customHeight="1">
      <c r="A9" s="70" t="s">
        <v>645</v>
      </c>
      <c r="B9" s="70"/>
      <c r="C9" s="70"/>
      <c r="D9" s="70"/>
    </row>
  </sheetData>
  <sheetProtection/>
  <mergeCells count="2">
    <mergeCell ref="A2:D2"/>
    <mergeCell ref="A9:D9"/>
  </mergeCells>
  <printOptions horizontalCentered="1"/>
  <pageMargins left="0.8300000000000001" right="0.8300000000000001" top="0.7900000000000001" bottom="0.7900000000000001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1"/>
  <sheetViews>
    <sheetView zoomScaleSheetLayoutView="100" workbookViewId="0" topLeftCell="A1">
      <selection activeCell="K13" sqref="K13"/>
    </sheetView>
  </sheetViews>
  <sheetFormatPr defaultColWidth="9.00390625" defaultRowHeight="14.25"/>
  <cols>
    <col min="1" max="1" width="4.00390625" style="216" customWidth="1"/>
    <col min="2" max="2" width="28.25390625" style="136" customWidth="1"/>
    <col min="3" max="3" width="14.625" style="136" customWidth="1"/>
    <col min="4" max="4" width="15.25390625" style="136" customWidth="1"/>
    <col min="5" max="6" width="15.75390625" style="136" customWidth="1"/>
    <col min="7" max="7" width="15.25390625" style="219" customWidth="1"/>
    <col min="8" max="8" width="17.50390625" style="136" customWidth="1"/>
    <col min="9" max="9" width="13.625" style="136" customWidth="1"/>
    <col min="10" max="245" width="9.00390625" style="136" customWidth="1"/>
    <col min="246" max="16384" width="9.00390625" style="72" customWidth="1"/>
  </cols>
  <sheetData>
    <row r="1" spans="1:9" ht="14.25">
      <c r="A1" s="116" t="s">
        <v>41</v>
      </c>
      <c r="B1" s="116"/>
      <c r="E1" s="160"/>
      <c r="F1" s="160"/>
      <c r="G1" s="136"/>
      <c r="H1" s="160"/>
      <c r="I1" s="160"/>
    </row>
    <row r="2" spans="1:9" ht="20.25">
      <c r="A2" s="54" t="s">
        <v>42</v>
      </c>
      <c r="B2" s="54"/>
      <c r="C2" s="54"/>
      <c r="D2" s="54"/>
      <c r="E2" s="54"/>
      <c r="F2" s="54"/>
      <c r="G2" s="54"/>
      <c r="H2" s="54"/>
      <c r="I2" s="54"/>
    </row>
    <row r="3" spans="4:9" ht="18.75" customHeight="1">
      <c r="D3" s="218"/>
      <c r="E3" s="219"/>
      <c r="F3" s="219"/>
      <c r="G3" s="136"/>
      <c r="H3" s="183" t="s">
        <v>2</v>
      </c>
      <c r="I3" s="219"/>
    </row>
    <row r="4" spans="1:9" ht="25.5" customHeight="1">
      <c r="A4" s="184" t="s">
        <v>43</v>
      </c>
      <c r="B4" s="35" t="s">
        <v>44</v>
      </c>
      <c r="C4" s="221" t="s">
        <v>4</v>
      </c>
      <c r="D4" s="221" t="s">
        <v>5</v>
      </c>
      <c r="E4" s="221"/>
      <c r="F4" s="221"/>
      <c r="G4" s="221"/>
      <c r="H4" s="222" t="s">
        <v>6</v>
      </c>
      <c r="I4" s="223"/>
    </row>
    <row r="5" spans="1:9" ht="30.75" customHeight="1">
      <c r="A5" s="187"/>
      <c r="B5" s="224"/>
      <c r="C5" s="221"/>
      <c r="D5" s="324" t="s">
        <v>7</v>
      </c>
      <c r="E5" s="324" t="s">
        <v>8</v>
      </c>
      <c r="F5" s="324" t="s">
        <v>9</v>
      </c>
      <c r="G5" s="401" t="s">
        <v>10</v>
      </c>
      <c r="H5" s="222"/>
      <c r="I5" s="223"/>
    </row>
    <row r="6" spans="1:9" ht="24" customHeight="1">
      <c r="A6" s="187" t="s">
        <v>45</v>
      </c>
      <c r="B6" s="226" t="s">
        <v>46</v>
      </c>
      <c r="C6" s="227">
        <v>375495</v>
      </c>
      <c r="D6" s="228">
        <f>'附表1-2021年一般预算收入'!C6</f>
        <v>390786</v>
      </c>
      <c r="E6" s="227">
        <v>339814</v>
      </c>
      <c r="F6" s="227">
        <f>D6-E6</f>
        <v>50972</v>
      </c>
      <c r="G6" s="402">
        <f aca="true" t="shared" si="0" ref="G6:G16">F6/E6*100</f>
        <v>14.999970572136522</v>
      </c>
      <c r="H6" s="229">
        <f>D6/C6*100</f>
        <v>104.07222466344426</v>
      </c>
      <c r="I6" s="230"/>
    </row>
    <row r="7" spans="1:9" ht="24" customHeight="1">
      <c r="A7" s="187" t="s">
        <v>47</v>
      </c>
      <c r="B7" s="173" t="s">
        <v>48</v>
      </c>
      <c r="C7" s="403">
        <f>C8+C12+C13</f>
        <v>103901</v>
      </c>
      <c r="D7" s="403">
        <f>D8+D12+D13</f>
        <v>188152</v>
      </c>
      <c r="E7" s="403">
        <f>E8+E12+E13</f>
        <v>150688</v>
      </c>
      <c r="F7" s="227">
        <f>D7-E7</f>
        <v>37464</v>
      </c>
      <c r="G7" s="402">
        <f t="shared" si="0"/>
        <v>24.86196644722871</v>
      </c>
      <c r="H7" s="229">
        <f>D7/C7*100</f>
        <v>181.087766239016</v>
      </c>
      <c r="I7" s="230"/>
    </row>
    <row r="8" spans="1:245" s="180" customFormat="1" ht="24" customHeight="1">
      <c r="A8" s="187">
        <v>1</v>
      </c>
      <c r="B8" s="155" t="s">
        <v>49</v>
      </c>
      <c r="C8" s="232">
        <f>C9+C10+C11</f>
        <v>134462</v>
      </c>
      <c r="D8" s="232">
        <f>D9+D10+D11</f>
        <v>132113</v>
      </c>
      <c r="E8" s="232">
        <f>E9+E10+E11</f>
        <v>144200</v>
      </c>
      <c r="F8" s="231"/>
      <c r="G8" s="404"/>
      <c r="H8" s="405"/>
      <c r="I8" s="234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</row>
    <row r="9" spans="1:245" s="180" customFormat="1" ht="24" customHeight="1">
      <c r="A9" s="187"/>
      <c r="B9" s="155" t="s">
        <v>50</v>
      </c>
      <c r="C9" s="232">
        <v>6039</v>
      </c>
      <c r="D9" s="232">
        <v>6039</v>
      </c>
      <c r="E9" s="232">
        <v>6039</v>
      </c>
      <c r="F9" s="231"/>
      <c r="G9" s="404"/>
      <c r="H9" s="405"/>
      <c r="I9" s="234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</row>
    <row r="10" spans="1:245" s="180" customFormat="1" ht="24" customHeight="1">
      <c r="A10" s="187"/>
      <c r="B10" s="155" t="s">
        <v>51</v>
      </c>
      <c r="C10" s="232">
        <v>128423</v>
      </c>
      <c r="D10" s="232">
        <v>126074</v>
      </c>
      <c r="E10" s="232">
        <v>134961</v>
      </c>
      <c r="F10" s="231"/>
      <c r="G10" s="404"/>
      <c r="H10" s="405"/>
      <c r="I10" s="234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</row>
    <row r="11" spans="1:245" s="180" customFormat="1" ht="24" customHeight="1">
      <c r="A11" s="187"/>
      <c r="B11" s="155" t="s">
        <v>52</v>
      </c>
      <c r="C11" s="232"/>
      <c r="D11" s="232"/>
      <c r="E11" s="232">
        <v>3200</v>
      </c>
      <c r="F11" s="231"/>
      <c r="G11" s="404"/>
      <c r="H11" s="405"/>
      <c r="I11" s="234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</row>
    <row r="12" spans="1:245" s="180" customFormat="1" ht="24" customHeight="1">
      <c r="A12" s="187">
        <v>2</v>
      </c>
      <c r="B12" s="155" t="s">
        <v>53</v>
      </c>
      <c r="C12" s="232"/>
      <c r="D12" s="232">
        <v>89600</v>
      </c>
      <c r="E12" s="232">
        <v>28970</v>
      </c>
      <c r="F12" s="231"/>
      <c r="G12" s="404"/>
      <c r="H12" s="405"/>
      <c r="I12" s="234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</row>
    <row r="13" spans="1:245" s="180" customFormat="1" ht="24" customHeight="1">
      <c r="A13" s="187">
        <v>3</v>
      </c>
      <c r="B13" s="155" t="s">
        <v>54</v>
      </c>
      <c r="C13" s="232">
        <v>-30561</v>
      </c>
      <c r="D13" s="232">
        <v>-33561</v>
      </c>
      <c r="E13" s="232">
        <v>-22482</v>
      </c>
      <c r="F13" s="231"/>
      <c r="G13" s="404"/>
      <c r="H13" s="405"/>
      <c r="I13" s="234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</row>
    <row r="14" spans="1:9" ht="24" customHeight="1">
      <c r="A14" s="235" t="s">
        <v>55</v>
      </c>
      <c r="B14" s="406" t="s">
        <v>56</v>
      </c>
      <c r="C14" s="407">
        <f>C6+C7</f>
        <v>479396</v>
      </c>
      <c r="D14" s="407">
        <f>D6+D7</f>
        <v>578938</v>
      </c>
      <c r="E14" s="407">
        <f>E6+E7</f>
        <v>490502</v>
      </c>
      <c r="F14" s="227">
        <f aca="true" t="shared" si="1" ref="F14:F21">D14-E14</f>
        <v>88436</v>
      </c>
      <c r="G14" s="402">
        <f t="shared" si="0"/>
        <v>18.029692029798046</v>
      </c>
      <c r="H14" s="229">
        <f aca="true" t="shared" si="2" ref="H10:H21">D14/C14*100</f>
        <v>120.76404475631837</v>
      </c>
      <c r="I14" s="230"/>
    </row>
    <row r="15" spans="1:8" ht="24" customHeight="1">
      <c r="A15" s="237" t="s">
        <v>57</v>
      </c>
      <c r="B15" s="236" t="s">
        <v>58</v>
      </c>
      <c r="C15" s="173">
        <v>62857</v>
      </c>
      <c r="D15" s="173">
        <v>62857</v>
      </c>
      <c r="E15" s="173">
        <v>242400</v>
      </c>
      <c r="F15" s="227">
        <f t="shared" si="1"/>
        <v>-179543</v>
      </c>
      <c r="G15" s="402">
        <f t="shared" si="0"/>
        <v>-74.06889438943894</v>
      </c>
      <c r="H15" s="229">
        <f t="shared" si="2"/>
        <v>100</v>
      </c>
    </row>
    <row r="16" spans="1:8" ht="24" customHeight="1">
      <c r="A16" s="237" t="s">
        <v>59</v>
      </c>
      <c r="B16" s="236" t="s">
        <v>60</v>
      </c>
      <c r="C16" s="173">
        <f>C17+C18</f>
        <v>31317</v>
      </c>
      <c r="D16" s="173">
        <f>D17+D18</f>
        <v>31317</v>
      </c>
      <c r="E16" s="173">
        <f>E17+E18</f>
        <v>10290</v>
      </c>
      <c r="F16" s="227">
        <f t="shared" si="1"/>
        <v>21027</v>
      </c>
      <c r="G16" s="402">
        <f t="shared" si="0"/>
        <v>204.34402332361518</v>
      </c>
      <c r="H16" s="229">
        <f t="shared" si="2"/>
        <v>100</v>
      </c>
    </row>
    <row r="17" spans="1:8" ht="24" customHeight="1">
      <c r="A17" s="237"/>
      <c r="B17" s="155" t="s">
        <v>61</v>
      </c>
      <c r="C17" s="172">
        <v>30000</v>
      </c>
      <c r="D17" s="172">
        <v>30000</v>
      </c>
      <c r="E17" s="172"/>
      <c r="F17" s="231"/>
      <c r="G17" s="404"/>
      <c r="H17" s="405"/>
    </row>
    <row r="18" spans="1:8" ht="24" customHeight="1">
      <c r="A18" s="237"/>
      <c r="B18" s="155" t="s">
        <v>62</v>
      </c>
      <c r="C18" s="172">
        <v>1317</v>
      </c>
      <c r="D18" s="172">
        <v>1317</v>
      </c>
      <c r="E18" s="172">
        <v>10290</v>
      </c>
      <c r="F18" s="231"/>
      <c r="G18" s="404"/>
      <c r="H18" s="405"/>
    </row>
    <row r="19" spans="1:8" ht="24" customHeight="1">
      <c r="A19" s="237" t="s">
        <v>63</v>
      </c>
      <c r="B19" s="236" t="s">
        <v>64</v>
      </c>
      <c r="C19" s="173">
        <v>90000</v>
      </c>
      <c r="D19" s="173">
        <v>90000</v>
      </c>
      <c r="E19" s="173">
        <v>30000</v>
      </c>
      <c r="F19" s="227">
        <f t="shared" si="1"/>
        <v>60000</v>
      </c>
      <c r="G19" s="402">
        <f>F19/E19*100</f>
        <v>200</v>
      </c>
      <c r="H19" s="229">
        <f t="shared" si="2"/>
        <v>100</v>
      </c>
    </row>
    <row r="20" spans="1:8" ht="24" customHeight="1">
      <c r="A20" s="237" t="s">
        <v>65</v>
      </c>
      <c r="B20" s="236" t="s">
        <v>66</v>
      </c>
      <c r="C20" s="173">
        <v>2417</v>
      </c>
      <c r="D20" s="173">
        <v>2417</v>
      </c>
      <c r="E20" s="173">
        <v>2537</v>
      </c>
      <c r="F20" s="227">
        <f t="shared" si="1"/>
        <v>-120</v>
      </c>
      <c r="G20" s="402">
        <f>F20/E20*100</f>
        <v>-4.729996058336618</v>
      </c>
      <c r="H20" s="229">
        <f t="shared" si="2"/>
        <v>100</v>
      </c>
    </row>
    <row r="21" spans="1:8" ht="24" customHeight="1">
      <c r="A21" s="240" t="s">
        <v>67</v>
      </c>
      <c r="B21" s="408" t="s">
        <v>68</v>
      </c>
      <c r="C21" s="409">
        <f>C14+C15+C16+C20+C19</f>
        <v>665987</v>
      </c>
      <c r="D21" s="409">
        <f>D14+D15+D16+D20+D19</f>
        <v>765529</v>
      </c>
      <c r="E21" s="409">
        <f>E14+E15+E16+E20+E19</f>
        <v>775729</v>
      </c>
      <c r="F21" s="410">
        <f t="shared" si="1"/>
        <v>-10200</v>
      </c>
      <c r="G21" s="411">
        <f>F21/E21*100</f>
        <v>-1.3148921852863564</v>
      </c>
      <c r="H21" s="244">
        <f t="shared" si="2"/>
        <v>114.9465379954864</v>
      </c>
    </row>
  </sheetData>
  <sheetProtection/>
  <mergeCells count="7">
    <mergeCell ref="A1:B1"/>
    <mergeCell ref="A2:H2"/>
    <mergeCell ref="D4:G4"/>
    <mergeCell ref="A4:A5"/>
    <mergeCell ref="B4:B5"/>
    <mergeCell ref="C4:C5"/>
    <mergeCell ref="H4:H5"/>
  </mergeCells>
  <printOptions horizontalCentered="1"/>
  <pageMargins left="0.8300000000000001" right="0.8300000000000001" top="0.7900000000000001" bottom="0.7900000000000001" header="0.51" footer="0.51"/>
  <pageSetup fitToHeight="1" fitToWidth="1" horizontalDpi="600" verticalDpi="600" orientation="landscape" paperSize="9" scale="9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40.75390625" style="30" customWidth="1"/>
    <col min="2" max="4" width="33.00390625" style="30" customWidth="1"/>
    <col min="5" max="16384" width="9.00390625" style="30" customWidth="1"/>
  </cols>
  <sheetData>
    <row r="1" spans="1:256" s="1" customFormat="1" ht="14.25">
      <c r="A1" s="3" t="s">
        <v>646</v>
      </c>
      <c r="B1" s="3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1:256" s="1" customFormat="1" ht="21" customHeight="1">
      <c r="A2" s="45" t="s">
        <v>647</v>
      </c>
      <c r="B2" s="45"/>
      <c r="C2" s="45"/>
      <c r="D2" s="45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1" customFormat="1" ht="18" customHeight="1">
      <c r="A3" s="32"/>
      <c r="B3" s="30"/>
      <c r="C3" s="30"/>
      <c r="D3" s="46" t="s">
        <v>2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s="1" customFormat="1" ht="18" customHeight="1">
      <c r="A4" s="35" t="s">
        <v>183</v>
      </c>
      <c r="B4" s="35" t="s">
        <v>193</v>
      </c>
      <c r="C4" s="36" t="s">
        <v>194</v>
      </c>
      <c r="D4" s="37" t="s">
        <v>605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" customFormat="1" ht="18" customHeight="1">
      <c r="A5" s="38" t="s">
        <v>648</v>
      </c>
      <c r="B5" s="47">
        <v>0</v>
      </c>
      <c r="C5" s="47">
        <v>0</v>
      </c>
      <c r="D5" s="40">
        <v>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1" customFormat="1" ht="18" customHeight="1">
      <c r="A6" s="38" t="s">
        <v>649</v>
      </c>
      <c r="B6" s="47">
        <v>0</v>
      </c>
      <c r="C6" s="47">
        <v>0</v>
      </c>
      <c r="D6" s="40">
        <v>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1" customFormat="1" ht="18" customHeight="1">
      <c r="A7" s="38" t="s">
        <v>650</v>
      </c>
      <c r="B7" s="47">
        <v>0</v>
      </c>
      <c r="C7" s="47">
        <v>0</v>
      </c>
      <c r="D7" s="40">
        <v>0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1" customFormat="1" ht="18" customHeight="1">
      <c r="A8" s="38" t="s">
        <v>651</v>
      </c>
      <c r="B8" s="47">
        <v>0</v>
      </c>
      <c r="C8" s="47">
        <v>0</v>
      </c>
      <c r="D8" s="40">
        <v>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1" customFormat="1" ht="18" customHeight="1">
      <c r="A9" s="38" t="s">
        <v>649</v>
      </c>
      <c r="B9" s="47">
        <v>0</v>
      </c>
      <c r="C9" s="47">
        <v>0</v>
      </c>
      <c r="D9" s="40">
        <v>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1" customFormat="1" ht="18" customHeight="1">
      <c r="A10" s="38" t="s">
        <v>652</v>
      </c>
      <c r="B10" s="47">
        <v>0</v>
      </c>
      <c r="C10" s="47">
        <v>0</v>
      </c>
      <c r="D10" s="40">
        <v>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1" customFormat="1" ht="18" customHeight="1">
      <c r="A11" s="38" t="s">
        <v>650</v>
      </c>
      <c r="B11" s="47">
        <v>0</v>
      </c>
      <c r="C11" s="47">
        <v>0</v>
      </c>
      <c r="D11" s="40">
        <v>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1" customFormat="1" ht="18" customHeight="1">
      <c r="A12" s="38" t="s">
        <v>653</v>
      </c>
      <c r="B12" s="47">
        <v>0</v>
      </c>
      <c r="C12" s="47">
        <v>0</v>
      </c>
      <c r="D12" s="40"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1" customFormat="1" ht="18" customHeight="1">
      <c r="A13" s="38" t="s">
        <v>649</v>
      </c>
      <c r="B13" s="47">
        <v>0</v>
      </c>
      <c r="C13" s="47">
        <v>0</v>
      </c>
      <c r="D13" s="40"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1" customFormat="1" ht="18" customHeight="1">
      <c r="A14" s="38" t="s">
        <v>652</v>
      </c>
      <c r="B14" s="47">
        <v>0</v>
      </c>
      <c r="C14" s="47">
        <v>0</v>
      </c>
      <c r="D14" s="40"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1" customFormat="1" ht="18" customHeight="1">
      <c r="A15" s="38" t="s">
        <v>650</v>
      </c>
      <c r="B15" s="47">
        <v>0</v>
      </c>
      <c r="C15" s="47">
        <v>0</v>
      </c>
      <c r="D15" s="40"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1" customFormat="1" ht="18" customHeight="1">
      <c r="A16" s="38" t="s">
        <v>654</v>
      </c>
      <c r="B16" s="47">
        <v>0</v>
      </c>
      <c r="C16" s="47">
        <v>0</v>
      </c>
      <c r="D16" s="40"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1" customFormat="1" ht="18" customHeight="1">
      <c r="A17" s="38" t="s">
        <v>649</v>
      </c>
      <c r="B17" s="47">
        <v>0</v>
      </c>
      <c r="C17" s="47">
        <v>0</v>
      </c>
      <c r="D17" s="40">
        <v>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1" customFormat="1" ht="18" customHeight="1">
      <c r="A18" s="38" t="s">
        <v>650</v>
      </c>
      <c r="B18" s="47">
        <v>0</v>
      </c>
      <c r="C18" s="47">
        <v>0</v>
      </c>
      <c r="D18" s="40"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1" customFormat="1" ht="18" customHeight="1">
      <c r="A19" s="38" t="s">
        <v>655</v>
      </c>
      <c r="B19" s="47">
        <v>0</v>
      </c>
      <c r="C19" s="47">
        <v>0</v>
      </c>
      <c r="D19" s="40">
        <v>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1" customFormat="1" ht="18" customHeight="1">
      <c r="A20" s="38" t="s">
        <v>649</v>
      </c>
      <c r="B20" s="47">
        <v>0</v>
      </c>
      <c r="C20" s="47">
        <v>0</v>
      </c>
      <c r="D20" s="40">
        <v>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1" customFormat="1" ht="18" customHeight="1">
      <c r="A21" s="38" t="s">
        <v>652</v>
      </c>
      <c r="B21" s="47">
        <v>0</v>
      </c>
      <c r="C21" s="47">
        <v>0</v>
      </c>
      <c r="D21" s="40">
        <v>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1" customFormat="1" ht="18" customHeight="1">
      <c r="A22" s="38" t="s">
        <v>650</v>
      </c>
      <c r="B22" s="47">
        <v>0</v>
      </c>
      <c r="C22" s="47">
        <v>0</v>
      </c>
      <c r="D22" s="40">
        <v>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1" customFormat="1" ht="18" customHeight="1">
      <c r="A23" s="38" t="s">
        <v>656</v>
      </c>
      <c r="B23" s="47">
        <v>0</v>
      </c>
      <c r="C23" s="47">
        <v>0</v>
      </c>
      <c r="D23" s="40">
        <v>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1" customFormat="1" ht="18" customHeight="1">
      <c r="A24" s="38" t="s">
        <v>649</v>
      </c>
      <c r="B24" s="47">
        <v>0</v>
      </c>
      <c r="C24" s="47">
        <v>0</v>
      </c>
      <c r="D24" s="40">
        <v>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1" customFormat="1" ht="18" customHeight="1">
      <c r="A25" s="38" t="s">
        <v>650</v>
      </c>
      <c r="B25" s="47">
        <v>0</v>
      </c>
      <c r="C25" s="47">
        <v>0</v>
      </c>
      <c r="D25" s="40">
        <v>0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1" customFormat="1" ht="18" customHeight="1">
      <c r="A26" s="38" t="s">
        <v>657</v>
      </c>
      <c r="B26" s="47">
        <v>0</v>
      </c>
      <c r="C26" s="47">
        <v>0</v>
      </c>
      <c r="D26" s="40">
        <v>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1" customFormat="1" ht="18" customHeight="1">
      <c r="A27" s="38" t="s">
        <v>649</v>
      </c>
      <c r="B27" s="47">
        <v>0</v>
      </c>
      <c r="C27" s="47">
        <v>0</v>
      </c>
      <c r="D27" s="40">
        <v>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1" customFormat="1" ht="18" customHeight="1">
      <c r="A28" s="38" t="s">
        <v>650</v>
      </c>
      <c r="B28" s="47">
        <v>0</v>
      </c>
      <c r="C28" s="47">
        <v>0</v>
      </c>
      <c r="D28" s="40">
        <v>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1" customFormat="1" ht="18" customHeight="1">
      <c r="A29" s="38" t="s">
        <v>658</v>
      </c>
      <c r="B29" s="47">
        <v>0</v>
      </c>
      <c r="C29" s="47">
        <v>0</v>
      </c>
      <c r="D29" s="40">
        <v>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1" customFormat="1" ht="18" customHeight="1">
      <c r="A30" s="38" t="s">
        <v>649</v>
      </c>
      <c r="B30" s="47">
        <v>0</v>
      </c>
      <c r="C30" s="47">
        <v>0</v>
      </c>
      <c r="D30" s="40">
        <v>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1" customFormat="1" ht="18" customHeight="1">
      <c r="A31" s="38" t="s">
        <v>650</v>
      </c>
      <c r="B31" s="47">
        <v>0</v>
      </c>
      <c r="C31" s="47">
        <v>0</v>
      </c>
      <c r="D31" s="40"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1" customFormat="1" ht="18" customHeight="1">
      <c r="A32" s="41" t="s">
        <v>659</v>
      </c>
      <c r="B32" s="48">
        <v>0</v>
      </c>
      <c r="C32" s="48">
        <v>0</v>
      </c>
      <c r="D32" s="49">
        <v>0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1" customFormat="1" ht="14.25">
      <c r="A33" s="50" t="s">
        <v>660</v>
      </c>
      <c r="B33" s="50"/>
      <c r="C33" s="50"/>
      <c r="D33" s="5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</sheetData>
  <sheetProtection/>
  <mergeCells count="2">
    <mergeCell ref="A2:D2"/>
    <mergeCell ref="A33:D33"/>
  </mergeCells>
  <printOptions horizontalCentered="1" verticalCentered="1"/>
  <pageMargins left="0.75" right="0.75" top="1" bottom="1" header="0.51" footer="0.51"/>
  <pageSetup fitToHeight="1" fitToWidth="1" horizontalDpi="600" verticalDpi="600" orientation="landscape" paperSize="9" scale="7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SheetLayoutView="100" workbookViewId="0" topLeftCell="A1">
      <selection activeCell="C3" sqref="C3"/>
    </sheetView>
  </sheetViews>
  <sheetFormatPr defaultColWidth="19.00390625" defaultRowHeight="14.25"/>
  <cols>
    <col min="1" max="1" width="57.75390625" style="30" customWidth="1"/>
    <col min="2" max="4" width="30.75390625" style="30" customWidth="1"/>
    <col min="5" max="16384" width="19.00390625" style="30" customWidth="1"/>
  </cols>
  <sheetData>
    <row r="1" spans="1:256" s="1" customFormat="1" ht="14.25">
      <c r="A1" s="3" t="s">
        <v>661</v>
      </c>
      <c r="B1" s="3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1:256" s="1" customFormat="1" ht="20.25">
      <c r="A2" s="31" t="s">
        <v>662</v>
      </c>
      <c r="B2" s="31"/>
      <c r="C2" s="31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1" customFormat="1" ht="15">
      <c r="A3" s="32"/>
      <c r="B3" s="30"/>
      <c r="C3" s="30"/>
      <c r="D3" s="33" t="s">
        <v>2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s="1" customFormat="1" ht="27.75" customHeight="1">
      <c r="A4" s="34" t="s">
        <v>641</v>
      </c>
      <c r="B4" s="35" t="s">
        <v>193</v>
      </c>
      <c r="C4" s="36" t="s">
        <v>194</v>
      </c>
      <c r="D4" s="37" t="s">
        <v>10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" customFormat="1" ht="27.75" customHeight="1">
      <c r="A5" s="38" t="s">
        <v>663</v>
      </c>
      <c r="B5" s="39">
        <v>0</v>
      </c>
      <c r="C5" s="39">
        <v>0</v>
      </c>
      <c r="D5" s="40">
        <v>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1" customFormat="1" ht="27.75" customHeight="1">
      <c r="A6" s="38" t="s">
        <v>664</v>
      </c>
      <c r="B6" s="39">
        <v>0</v>
      </c>
      <c r="C6" s="39">
        <v>0</v>
      </c>
      <c r="D6" s="40">
        <v>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1" customFormat="1" ht="27.75" customHeight="1">
      <c r="A7" s="38" t="s">
        <v>665</v>
      </c>
      <c r="B7" s="39">
        <v>0</v>
      </c>
      <c r="C7" s="39">
        <v>0</v>
      </c>
      <c r="D7" s="40">
        <v>0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1" customFormat="1" ht="27.75" customHeight="1">
      <c r="A8" s="38" t="s">
        <v>664</v>
      </c>
      <c r="B8" s="39">
        <v>0</v>
      </c>
      <c r="C8" s="39">
        <v>0</v>
      </c>
      <c r="D8" s="40">
        <v>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1" customFormat="1" ht="27.75" customHeight="1">
      <c r="A9" s="38" t="s">
        <v>666</v>
      </c>
      <c r="B9" s="39">
        <v>0</v>
      </c>
      <c r="C9" s="39">
        <v>0</v>
      </c>
      <c r="D9" s="40">
        <v>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1" customFormat="1" ht="27.75" customHeight="1">
      <c r="A10" s="38" t="s">
        <v>667</v>
      </c>
      <c r="B10" s="39">
        <v>0</v>
      </c>
      <c r="C10" s="39">
        <v>0</v>
      </c>
      <c r="D10" s="40">
        <v>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1" customFormat="1" ht="27.75" customHeight="1">
      <c r="A11" s="38" t="s">
        <v>668</v>
      </c>
      <c r="B11" s="39">
        <v>0</v>
      </c>
      <c r="C11" s="39">
        <v>0</v>
      </c>
      <c r="D11" s="40">
        <v>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1" customFormat="1" ht="27.75" customHeight="1">
      <c r="A12" s="38" t="s">
        <v>669</v>
      </c>
      <c r="B12" s="39">
        <v>0</v>
      </c>
      <c r="C12" s="39">
        <v>0</v>
      </c>
      <c r="D12" s="40"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1" customFormat="1" ht="27.75" customHeight="1">
      <c r="A13" s="38" t="s">
        <v>670</v>
      </c>
      <c r="B13" s="39">
        <v>0</v>
      </c>
      <c r="C13" s="39">
        <v>0</v>
      </c>
      <c r="D13" s="40"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1" customFormat="1" ht="27.75" customHeight="1">
      <c r="A14" s="38" t="s">
        <v>669</v>
      </c>
      <c r="B14" s="39">
        <v>0</v>
      </c>
      <c r="C14" s="39">
        <v>0</v>
      </c>
      <c r="D14" s="40"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1" customFormat="1" ht="27.75" customHeight="1">
      <c r="A15" s="38" t="s">
        <v>671</v>
      </c>
      <c r="B15" s="39">
        <v>0</v>
      </c>
      <c r="C15" s="39">
        <v>0</v>
      </c>
      <c r="D15" s="40"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1" customFormat="1" ht="27.75" customHeight="1">
      <c r="A16" s="38" t="s">
        <v>672</v>
      </c>
      <c r="B16" s="39">
        <v>0</v>
      </c>
      <c r="C16" s="39">
        <v>0</v>
      </c>
      <c r="D16" s="40"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1" customFormat="1" ht="27.75" customHeight="1">
      <c r="A17" s="38" t="s">
        <v>673</v>
      </c>
      <c r="B17" s="39">
        <v>0</v>
      </c>
      <c r="C17" s="39">
        <v>0</v>
      </c>
      <c r="D17" s="40">
        <v>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1" customFormat="1" ht="27.75" customHeight="1">
      <c r="A18" s="38" t="s">
        <v>674</v>
      </c>
      <c r="B18" s="39">
        <v>0</v>
      </c>
      <c r="C18" s="39">
        <v>0</v>
      </c>
      <c r="D18" s="40"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1" customFormat="1" ht="27.75" customHeight="1">
      <c r="A19" s="38" t="s">
        <v>675</v>
      </c>
      <c r="B19" s="39">
        <v>0</v>
      </c>
      <c r="C19" s="39">
        <v>0</v>
      </c>
      <c r="D19" s="40">
        <v>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1" customFormat="1" ht="27.75" customHeight="1">
      <c r="A20" s="38" t="s">
        <v>676</v>
      </c>
      <c r="B20" s="39">
        <v>0</v>
      </c>
      <c r="C20" s="39">
        <v>0</v>
      </c>
      <c r="D20" s="40">
        <v>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1" customFormat="1" ht="27.75" customHeight="1">
      <c r="A21" s="41" t="s">
        <v>613</v>
      </c>
      <c r="B21" s="42">
        <v>0</v>
      </c>
      <c r="C21" s="42">
        <v>0</v>
      </c>
      <c r="D21" s="43">
        <v>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1" customFormat="1" ht="27.75" customHeight="1">
      <c r="A22" s="44" t="s">
        <v>677</v>
      </c>
      <c r="B22" s="44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</sheetData>
  <sheetProtection/>
  <mergeCells count="1">
    <mergeCell ref="A2:D2"/>
  </mergeCells>
  <printOptions horizontalCentered="1" verticalCentered="1"/>
  <pageMargins left="0.75" right="0.75" top="1" bottom="1" header="0.51" footer="0.51"/>
  <pageSetup fitToHeight="1" fitToWidth="1" horizontalDpi="600" verticalDpi="600" orientation="landscape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SheetLayoutView="100" workbookViewId="0" topLeftCell="A1">
      <selection activeCell="H10" sqref="H10"/>
    </sheetView>
  </sheetViews>
  <sheetFormatPr defaultColWidth="9.00390625" defaultRowHeight="14.25"/>
  <cols>
    <col min="1" max="1" width="32.75390625" style="1" customWidth="1"/>
    <col min="2" max="11" width="10.00390625" style="1" customWidth="1"/>
    <col min="12" max="16384" width="9.00390625" style="1" customWidth="1"/>
  </cols>
  <sheetData>
    <row r="1" spans="1:7" s="1" customFormat="1" ht="23.25" customHeight="1">
      <c r="A1" s="3" t="s">
        <v>678</v>
      </c>
      <c r="B1" s="3"/>
      <c r="C1" s="3"/>
      <c r="D1" s="3"/>
      <c r="E1" s="3"/>
      <c r="F1" s="3"/>
      <c r="G1" s="3"/>
    </row>
    <row r="2" spans="1:11" s="1" customFormat="1" ht="26.25" customHeight="1">
      <c r="A2" s="4" t="s">
        <v>679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" customHeight="1">
      <c r="A3" s="5"/>
      <c r="B3" s="5"/>
      <c r="C3" s="5"/>
      <c r="D3" s="5"/>
      <c r="E3" s="5"/>
      <c r="F3" s="5"/>
      <c r="G3" s="6"/>
      <c r="K3" s="23" t="s">
        <v>2</v>
      </c>
    </row>
    <row r="4" spans="1:11" s="2" customFormat="1" ht="27.75" customHeight="1">
      <c r="A4" s="7" t="s">
        <v>183</v>
      </c>
      <c r="B4" s="8" t="s">
        <v>680</v>
      </c>
      <c r="C4" s="8"/>
      <c r="D4" s="8"/>
      <c r="E4" s="8"/>
      <c r="F4" s="8"/>
      <c r="G4" s="8" t="s">
        <v>681</v>
      </c>
      <c r="H4" s="8"/>
      <c r="I4" s="8"/>
      <c r="J4" s="8"/>
      <c r="K4" s="24"/>
    </row>
    <row r="5" spans="1:11" s="2" customFormat="1" ht="27.75" customHeight="1">
      <c r="A5" s="9"/>
      <c r="B5" s="10" t="s">
        <v>74</v>
      </c>
      <c r="C5" s="11" t="s">
        <v>682</v>
      </c>
      <c r="D5" s="11" t="s">
        <v>683</v>
      </c>
      <c r="E5" s="11" t="s">
        <v>684</v>
      </c>
      <c r="F5" s="11" t="s">
        <v>685</v>
      </c>
      <c r="G5" s="10" t="s">
        <v>74</v>
      </c>
      <c r="H5" s="11" t="s">
        <v>682</v>
      </c>
      <c r="I5" s="11" t="s">
        <v>683</v>
      </c>
      <c r="J5" s="11" t="s">
        <v>684</v>
      </c>
      <c r="K5" s="25" t="s">
        <v>685</v>
      </c>
    </row>
    <row r="6" spans="1:11" s="2" customFormat="1" ht="27.75" customHeight="1">
      <c r="A6" s="12" t="s">
        <v>686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/>
      <c r="H6" s="14"/>
      <c r="I6" s="14"/>
      <c r="J6" s="14"/>
      <c r="K6" s="26"/>
    </row>
    <row r="7" spans="1:11" s="2" customFormat="1" ht="27.75" customHeight="1">
      <c r="A7" s="15" t="s">
        <v>687</v>
      </c>
      <c r="B7" s="16">
        <f aca="true" t="shared" si="0" ref="B7:F7">B8+B9</f>
        <v>16358</v>
      </c>
      <c r="C7" s="16">
        <f t="shared" si="0"/>
        <v>5426</v>
      </c>
      <c r="D7" s="16">
        <f t="shared" si="0"/>
        <v>5093</v>
      </c>
      <c r="E7" s="16">
        <f t="shared" si="0"/>
        <v>1546</v>
      </c>
      <c r="F7" s="16">
        <f t="shared" si="0"/>
        <v>4293</v>
      </c>
      <c r="G7" s="16"/>
      <c r="H7" s="14"/>
      <c r="I7" s="14"/>
      <c r="J7" s="14"/>
      <c r="K7" s="26"/>
    </row>
    <row r="8" spans="1:11" s="2" customFormat="1" ht="27.75" customHeight="1">
      <c r="A8" s="17" t="s">
        <v>688</v>
      </c>
      <c r="B8" s="18">
        <f>SUM(C8:F8)</f>
        <v>12207</v>
      </c>
      <c r="C8" s="18">
        <v>5366</v>
      </c>
      <c r="D8" s="18">
        <v>1905</v>
      </c>
      <c r="E8" s="18">
        <v>1446</v>
      </c>
      <c r="F8" s="18">
        <v>3490</v>
      </c>
      <c r="G8" s="18"/>
      <c r="H8" s="14"/>
      <c r="I8" s="14"/>
      <c r="J8" s="14"/>
      <c r="K8" s="26"/>
    </row>
    <row r="9" spans="1:11" s="2" customFormat="1" ht="27.75" customHeight="1">
      <c r="A9" s="17" t="s">
        <v>689</v>
      </c>
      <c r="B9" s="18">
        <f>SUM(C9:F9)</f>
        <v>4151</v>
      </c>
      <c r="C9" s="18">
        <v>60</v>
      </c>
      <c r="D9" s="18">
        <v>3188</v>
      </c>
      <c r="E9" s="18">
        <v>100</v>
      </c>
      <c r="F9" s="18">
        <v>803</v>
      </c>
      <c r="G9" s="18"/>
      <c r="H9" s="14"/>
      <c r="I9" s="14"/>
      <c r="J9" s="14"/>
      <c r="K9" s="26"/>
    </row>
    <row r="10" spans="1:11" s="2" customFormat="1" ht="27.75" customHeight="1">
      <c r="A10" s="15" t="s">
        <v>690</v>
      </c>
      <c r="B10" s="16">
        <f aca="true" t="shared" si="1" ref="B10:K10">SUM(B11:B19)</f>
        <v>25243</v>
      </c>
      <c r="C10" s="16">
        <f t="shared" si="1"/>
        <v>5921</v>
      </c>
      <c r="D10" s="16">
        <f t="shared" si="1"/>
        <v>4073</v>
      </c>
      <c r="E10" s="16">
        <f t="shared" si="1"/>
        <v>5570</v>
      </c>
      <c r="F10" s="16">
        <f t="shared" si="1"/>
        <v>9679</v>
      </c>
      <c r="G10" s="16">
        <f t="shared" si="1"/>
        <v>2100</v>
      </c>
      <c r="H10" s="16">
        <f t="shared" si="1"/>
        <v>525</v>
      </c>
      <c r="I10" s="16">
        <f t="shared" si="1"/>
        <v>525</v>
      </c>
      <c r="J10" s="16">
        <f t="shared" si="1"/>
        <v>525</v>
      </c>
      <c r="K10" s="27">
        <f t="shared" si="1"/>
        <v>525</v>
      </c>
    </row>
    <row r="11" spans="1:11" s="2" customFormat="1" ht="27.75" customHeight="1">
      <c r="A11" s="17" t="s">
        <v>691</v>
      </c>
      <c r="B11" s="18">
        <f>SUM(C11:F11)</f>
        <v>5487</v>
      </c>
      <c r="C11" s="18">
        <v>1368</v>
      </c>
      <c r="D11" s="18">
        <v>1391</v>
      </c>
      <c r="E11" s="18">
        <v>1348</v>
      </c>
      <c r="F11" s="18">
        <v>1380</v>
      </c>
      <c r="G11" s="18"/>
      <c r="H11" s="14"/>
      <c r="I11" s="14"/>
      <c r="J11" s="14"/>
      <c r="K11" s="26"/>
    </row>
    <row r="12" spans="1:11" s="2" customFormat="1" ht="27.75" customHeight="1">
      <c r="A12" s="17" t="s">
        <v>692</v>
      </c>
      <c r="B12" s="18">
        <f aca="true" t="shared" si="2" ref="B12:B19">SUM(C12:F12)</f>
        <v>40</v>
      </c>
      <c r="C12" s="18"/>
      <c r="D12" s="18"/>
      <c r="E12" s="18">
        <v>40</v>
      </c>
      <c r="F12" s="18"/>
      <c r="G12" s="18"/>
      <c r="H12" s="14"/>
      <c r="I12" s="14"/>
      <c r="J12" s="14"/>
      <c r="K12" s="26"/>
    </row>
    <row r="13" spans="1:11" s="2" customFormat="1" ht="27.75" customHeight="1">
      <c r="A13" s="17" t="s">
        <v>693</v>
      </c>
      <c r="B13" s="18">
        <f t="shared" si="2"/>
        <v>786</v>
      </c>
      <c r="C13" s="18">
        <v>546</v>
      </c>
      <c r="D13" s="18"/>
      <c r="E13" s="18">
        <v>240</v>
      </c>
      <c r="F13" s="18"/>
      <c r="G13" s="18"/>
      <c r="H13" s="14"/>
      <c r="I13" s="14"/>
      <c r="J13" s="14"/>
      <c r="K13" s="26"/>
    </row>
    <row r="14" spans="1:11" s="2" customFormat="1" ht="27.75" customHeight="1">
      <c r="A14" s="17" t="s">
        <v>694</v>
      </c>
      <c r="B14" s="18">
        <f t="shared" si="2"/>
        <v>5044</v>
      </c>
      <c r="C14" s="18">
        <v>1742</v>
      </c>
      <c r="D14" s="18">
        <v>1220</v>
      </c>
      <c r="E14" s="18">
        <v>989</v>
      </c>
      <c r="F14" s="18">
        <v>1093</v>
      </c>
      <c r="G14" s="18"/>
      <c r="H14" s="14"/>
      <c r="I14" s="14"/>
      <c r="J14" s="14"/>
      <c r="K14" s="26"/>
    </row>
    <row r="15" spans="1:11" s="2" customFormat="1" ht="27.75" customHeight="1">
      <c r="A15" s="17" t="s">
        <v>695</v>
      </c>
      <c r="B15" s="18">
        <f t="shared" si="2"/>
        <v>1267</v>
      </c>
      <c r="C15" s="18">
        <v>226</v>
      </c>
      <c r="D15" s="18">
        <v>482</v>
      </c>
      <c r="E15" s="18">
        <v>241</v>
      </c>
      <c r="F15" s="18">
        <v>318</v>
      </c>
      <c r="G15" s="18"/>
      <c r="H15" s="14"/>
      <c r="I15" s="14"/>
      <c r="J15" s="14"/>
      <c r="K15" s="26"/>
    </row>
    <row r="16" spans="1:11" s="2" customFormat="1" ht="27.75" customHeight="1">
      <c r="A16" s="17" t="s">
        <v>696</v>
      </c>
      <c r="B16" s="18">
        <f t="shared" si="2"/>
        <v>5955</v>
      </c>
      <c r="C16" s="18">
        <v>1676</v>
      </c>
      <c r="D16" s="18">
        <v>696</v>
      </c>
      <c r="E16" s="18">
        <v>1247</v>
      </c>
      <c r="F16" s="18">
        <v>2336</v>
      </c>
      <c r="G16" s="19">
        <f>SUM(H16:K16)</f>
        <v>2100</v>
      </c>
      <c r="H16" s="20">
        <v>525</v>
      </c>
      <c r="I16" s="20">
        <v>525</v>
      </c>
      <c r="J16" s="20">
        <v>525</v>
      </c>
      <c r="K16" s="28">
        <v>525</v>
      </c>
    </row>
    <row r="17" spans="1:11" s="2" customFormat="1" ht="27.75" customHeight="1">
      <c r="A17" s="17" t="s">
        <v>697</v>
      </c>
      <c r="B17" s="18">
        <f t="shared" si="2"/>
        <v>5632</v>
      </c>
      <c r="C17" s="18">
        <v>107</v>
      </c>
      <c r="D17" s="18">
        <v>22</v>
      </c>
      <c r="E17" s="18">
        <v>1210</v>
      </c>
      <c r="F17" s="18">
        <v>4293</v>
      </c>
      <c r="G17" s="18"/>
      <c r="H17" s="14"/>
      <c r="I17" s="14"/>
      <c r="J17" s="14"/>
      <c r="K17" s="26"/>
    </row>
    <row r="18" spans="1:11" s="2" customFormat="1" ht="27.75" customHeight="1">
      <c r="A18" s="17" t="s">
        <v>698</v>
      </c>
      <c r="B18" s="18">
        <f t="shared" si="2"/>
        <v>1000</v>
      </c>
      <c r="C18" s="18">
        <v>250</v>
      </c>
      <c r="D18" s="18">
        <v>250</v>
      </c>
      <c r="E18" s="18">
        <v>250</v>
      </c>
      <c r="F18" s="18">
        <v>250</v>
      </c>
      <c r="G18" s="18"/>
      <c r="H18" s="14"/>
      <c r="I18" s="14"/>
      <c r="J18" s="14"/>
      <c r="K18" s="26"/>
    </row>
    <row r="19" spans="1:11" s="2" customFormat="1" ht="27.75" customHeight="1">
      <c r="A19" s="17" t="s">
        <v>699</v>
      </c>
      <c r="B19" s="18">
        <f t="shared" si="2"/>
        <v>32</v>
      </c>
      <c r="C19" s="18">
        <v>6</v>
      </c>
      <c r="D19" s="18">
        <v>12</v>
      </c>
      <c r="E19" s="18">
        <v>5</v>
      </c>
      <c r="F19" s="18">
        <v>9</v>
      </c>
      <c r="G19" s="18"/>
      <c r="H19" s="14"/>
      <c r="I19" s="14"/>
      <c r="J19" s="14"/>
      <c r="K19" s="26"/>
    </row>
    <row r="20" spans="1:11" s="2" customFormat="1" ht="27.75" customHeight="1">
      <c r="A20" s="21" t="s">
        <v>74</v>
      </c>
      <c r="B20" s="22">
        <f aca="true" t="shared" si="3" ref="B20:K20">B7+B10</f>
        <v>41601</v>
      </c>
      <c r="C20" s="22">
        <f t="shared" si="3"/>
        <v>11347</v>
      </c>
      <c r="D20" s="22">
        <f t="shared" si="3"/>
        <v>9166</v>
      </c>
      <c r="E20" s="22">
        <f t="shared" si="3"/>
        <v>7116</v>
      </c>
      <c r="F20" s="22">
        <f t="shared" si="3"/>
        <v>13972</v>
      </c>
      <c r="G20" s="22">
        <f t="shared" si="3"/>
        <v>2100</v>
      </c>
      <c r="H20" s="22">
        <f t="shared" si="3"/>
        <v>525</v>
      </c>
      <c r="I20" s="22">
        <f t="shared" si="3"/>
        <v>525</v>
      </c>
      <c r="J20" s="22">
        <f t="shared" si="3"/>
        <v>525</v>
      </c>
      <c r="K20" s="29">
        <f t="shared" si="3"/>
        <v>525</v>
      </c>
    </row>
    <row r="21" s="1" customFormat="1" ht="14.25">
      <c r="A21" s="1" t="s">
        <v>700</v>
      </c>
    </row>
  </sheetData>
  <sheetProtection/>
  <mergeCells count="4">
    <mergeCell ref="A2:K2"/>
    <mergeCell ref="B4:F4"/>
    <mergeCell ref="G4:K4"/>
    <mergeCell ref="A4:A5"/>
  </mergeCells>
  <printOptions horizontalCentered="1" verticalCentered="1"/>
  <pageMargins left="0.75" right="0.75" top="1" bottom="1" header="0.51" footer="0.51"/>
  <pageSetup fitToHeight="1" fitToWidth="1" horizontalDpi="600" verticalDpi="6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4"/>
  <sheetViews>
    <sheetView tabSelected="1" workbookViewId="0" topLeftCell="A1">
      <pane xSplit="2" ySplit="6" topLeftCell="C14" activePane="bottomRight" state="frozen"/>
      <selection pane="bottomRight" activeCell="I16" sqref="I16"/>
    </sheetView>
  </sheetViews>
  <sheetFormatPr defaultColWidth="9.00390625" defaultRowHeight="14.25"/>
  <cols>
    <col min="1" max="1" width="7.125" style="72" customWidth="1"/>
    <col min="2" max="2" width="30.00390625" style="72" customWidth="1"/>
    <col min="3" max="3" width="19.25390625" style="72" customWidth="1"/>
    <col min="4" max="4" width="19.625" style="72" customWidth="1"/>
    <col min="5" max="5" width="20.50390625" style="72" customWidth="1"/>
    <col min="6" max="6" width="19.50390625" style="72" customWidth="1"/>
    <col min="7" max="7" width="19.875" style="72" customWidth="1"/>
    <col min="8" max="240" width="9.00390625" style="72" customWidth="1"/>
    <col min="241" max="16384" width="9.00390625" style="72" customWidth="1"/>
  </cols>
  <sheetData>
    <row r="1" spans="1:7" ht="14.25">
      <c r="A1" s="181" t="s">
        <v>69</v>
      </c>
      <c r="B1" s="182"/>
      <c r="C1" s="376"/>
      <c r="D1" s="377"/>
      <c r="G1" s="378"/>
    </row>
    <row r="2" spans="1:7" ht="27.75" customHeight="1">
      <c r="A2" s="91" t="s">
        <v>70</v>
      </c>
      <c r="B2" s="91"/>
      <c r="C2" s="91"/>
      <c r="D2" s="91"/>
      <c r="E2" s="91"/>
      <c r="F2" s="91"/>
      <c r="G2" s="91"/>
    </row>
    <row r="3" spans="1:7" ht="18.75" customHeight="1">
      <c r="A3" s="379"/>
      <c r="B3" s="379"/>
      <c r="C3" s="379"/>
      <c r="D3" s="380"/>
      <c r="E3" s="379"/>
      <c r="F3" s="379"/>
      <c r="G3" s="183" t="s">
        <v>2</v>
      </c>
    </row>
    <row r="4" spans="1:7" ht="17.25" customHeight="1">
      <c r="A4" s="184" t="s">
        <v>43</v>
      </c>
      <c r="B4" s="381" t="s">
        <v>71</v>
      </c>
      <c r="C4" s="220" t="s">
        <v>4</v>
      </c>
      <c r="D4" s="220" t="s">
        <v>5</v>
      </c>
      <c r="E4" s="185"/>
      <c r="F4" s="185"/>
      <c r="G4" s="382" t="s">
        <v>6</v>
      </c>
    </row>
    <row r="5" spans="1:7" ht="21" customHeight="1">
      <c r="A5" s="187"/>
      <c r="B5" s="383"/>
      <c r="C5" s="384"/>
      <c r="D5" s="385" t="s">
        <v>72</v>
      </c>
      <c r="E5" s="303" t="s">
        <v>73</v>
      </c>
      <c r="F5" s="303" t="s">
        <v>74</v>
      </c>
      <c r="G5" s="386"/>
    </row>
    <row r="6" spans="1:7" ht="19.5" customHeight="1">
      <c r="A6" s="187"/>
      <c r="B6" s="383"/>
      <c r="C6" s="384">
        <v>1</v>
      </c>
      <c r="D6" s="385">
        <v>2</v>
      </c>
      <c r="E6" s="303">
        <v>3</v>
      </c>
      <c r="F6" s="303" t="s">
        <v>75</v>
      </c>
      <c r="G6" s="387" t="s">
        <v>76</v>
      </c>
    </row>
    <row r="7" spans="1:7" s="160" customFormat="1" ht="18.75" customHeight="1">
      <c r="A7" s="235"/>
      <c r="B7" s="146" t="s">
        <v>77</v>
      </c>
      <c r="C7" s="388">
        <f>SUM(C8:C30)</f>
        <v>633887</v>
      </c>
      <c r="D7" s="388">
        <f>SUM(D8:D30)</f>
        <v>614870</v>
      </c>
      <c r="E7" s="388">
        <f>SUM(E8:E30)</f>
        <v>71266</v>
      </c>
      <c r="F7" s="388">
        <f>SUM(F8:F30)</f>
        <v>686136</v>
      </c>
      <c r="G7" s="389">
        <f>D7/C7*100</f>
        <v>96.99993847483857</v>
      </c>
    </row>
    <row r="8" spans="1:240" s="136" customFormat="1" ht="18.75" customHeight="1">
      <c r="A8" s="203" t="s">
        <v>45</v>
      </c>
      <c r="B8" s="171" t="s">
        <v>78</v>
      </c>
      <c r="C8" s="189">
        <v>90087</v>
      </c>
      <c r="D8" s="172">
        <v>85517</v>
      </c>
      <c r="E8" s="189">
        <v>1553</v>
      </c>
      <c r="F8" s="172">
        <f>D8+E8</f>
        <v>87070</v>
      </c>
      <c r="G8" s="390">
        <f aca="true" t="shared" si="0" ref="G8:G29">D8/C8*100</f>
        <v>94.92712600042181</v>
      </c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</row>
    <row r="9" spans="1:240" s="136" customFormat="1" ht="18.75" customHeight="1">
      <c r="A9" s="203" t="s">
        <v>47</v>
      </c>
      <c r="B9" s="391" t="s">
        <v>79</v>
      </c>
      <c r="C9" s="189">
        <v>1212</v>
      </c>
      <c r="D9" s="172">
        <v>1212</v>
      </c>
      <c r="E9" s="189"/>
      <c r="F9" s="172">
        <f aca="true" t="shared" si="1" ref="F9:F29">D9+E9</f>
        <v>1212</v>
      </c>
      <c r="G9" s="390">
        <f t="shared" si="0"/>
        <v>100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</row>
    <row r="10" spans="1:240" s="136" customFormat="1" ht="18.75" customHeight="1">
      <c r="A10" s="203" t="s">
        <v>55</v>
      </c>
      <c r="B10" s="171" t="s">
        <v>80</v>
      </c>
      <c r="C10" s="189">
        <v>32665</v>
      </c>
      <c r="D10" s="172">
        <v>32500</v>
      </c>
      <c r="E10" s="189">
        <v>228</v>
      </c>
      <c r="F10" s="172">
        <f t="shared" si="1"/>
        <v>32728</v>
      </c>
      <c r="G10" s="390">
        <f t="shared" si="0"/>
        <v>99.49487218735649</v>
      </c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</row>
    <row r="11" spans="1:240" s="136" customFormat="1" ht="18.75" customHeight="1">
      <c r="A11" s="203" t="s">
        <v>57</v>
      </c>
      <c r="B11" s="171" t="s">
        <v>81</v>
      </c>
      <c r="C11" s="189">
        <v>163434</v>
      </c>
      <c r="D11" s="172">
        <v>163668</v>
      </c>
      <c r="E11" s="189">
        <v>15287</v>
      </c>
      <c r="F11" s="172">
        <f t="shared" si="1"/>
        <v>178955</v>
      </c>
      <c r="G11" s="390">
        <f t="shared" si="0"/>
        <v>100.14317706230038</v>
      </c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</row>
    <row r="12" spans="1:240" s="136" customFormat="1" ht="18.75" customHeight="1">
      <c r="A12" s="203" t="s">
        <v>59</v>
      </c>
      <c r="B12" s="171" t="s">
        <v>82</v>
      </c>
      <c r="C12" s="189">
        <v>21913</v>
      </c>
      <c r="D12" s="172">
        <v>17250</v>
      </c>
      <c r="E12" s="189"/>
      <c r="F12" s="172">
        <f t="shared" si="1"/>
        <v>17250</v>
      </c>
      <c r="G12" s="390">
        <f t="shared" si="0"/>
        <v>78.7203942864966</v>
      </c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</row>
    <row r="13" spans="1:240" s="136" customFormat="1" ht="18.75" customHeight="1">
      <c r="A13" s="203" t="s">
        <v>63</v>
      </c>
      <c r="B13" s="171" t="s">
        <v>83</v>
      </c>
      <c r="C13" s="189">
        <v>12503</v>
      </c>
      <c r="D13" s="172">
        <v>10005</v>
      </c>
      <c r="E13" s="189">
        <v>555</v>
      </c>
      <c r="F13" s="172">
        <f t="shared" si="1"/>
        <v>10560</v>
      </c>
      <c r="G13" s="390">
        <f t="shared" si="0"/>
        <v>80.02079500919778</v>
      </c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</row>
    <row r="14" spans="1:240" s="136" customFormat="1" ht="18.75" customHeight="1">
      <c r="A14" s="203" t="s">
        <v>65</v>
      </c>
      <c r="B14" s="171" t="s">
        <v>84</v>
      </c>
      <c r="C14" s="189">
        <v>51766</v>
      </c>
      <c r="D14" s="172">
        <v>51500</v>
      </c>
      <c r="E14" s="189">
        <v>3012</v>
      </c>
      <c r="F14" s="172">
        <f t="shared" si="1"/>
        <v>54512</v>
      </c>
      <c r="G14" s="390">
        <f t="shared" si="0"/>
        <v>99.48614920990612</v>
      </c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</row>
    <row r="15" spans="1:240" s="136" customFormat="1" ht="18.75" customHeight="1">
      <c r="A15" s="203" t="s">
        <v>67</v>
      </c>
      <c r="B15" s="171" t="s">
        <v>85</v>
      </c>
      <c r="C15" s="189">
        <v>36426</v>
      </c>
      <c r="D15" s="172">
        <v>41429</v>
      </c>
      <c r="E15" s="189">
        <v>7041</v>
      </c>
      <c r="F15" s="172">
        <f t="shared" si="1"/>
        <v>48470</v>
      </c>
      <c r="G15" s="390">
        <f t="shared" si="0"/>
        <v>113.73469499807828</v>
      </c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</row>
    <row r="16" spans="1:240" s="136" customFormat="1" ht="18.75" customHeight="1">
      <c r="A16" s="203" t="s">
        <v>86</v>
      </c>
      <c r="B16" s="392" t="s">
        <v>87</v>
      </c>
      <c r="C16" s="189">
        <v>9028</v>
      </c>
      <c r="D16" s="172">
        <v>9028</v>
      </c>
      <c r="E16" s="189">
        <v>36</v>
      </c>
      <c r="F16" s="172">
        <f t="shared" si="1"/>
        <v>9064</v>
      </c>
      <c r="G16" s="390">
        <f t="shared" si="0"/>
        <v>100</v>
      </c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</row>
    <row r="17" spans="1:240" s="136" customFormat="1" ht="18.75" customHeight="1">
      <c r="A17" s="203" t="s">
        <v>88</v>
      </c>
      <c r="B17" s="171" t="s">
        <v>89</v>
      </c>
      <c r="C17" s="189">
        <v>109413</v>
      </c>
      <c r="D17" s="172">
        <v>108000</v>
      </c>
      <c r="E17" s="189">
        <v>3470</v>
      </c>
      <c r="F17" s="172">
        <f t="shared" si="1"/>
        <v>111470</v>
      </c>
      <c r="G17" s="390">
        <f t="shared" si="0"/>
        <v>98.70856296783747</v>
      </c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</row>
    <row r="18" spans="1:240" s="136" customFormat="1" ht="18.75" customHeight="1">
      <c r="A18" s="203" t="s">
        <v>90</v>
      </c>
      <c r="B18" s="171" t="s">
        <v>91</v>
      </c>
      <c r="C18" s="189">
        <v>12536</v>
      </c>
      <c r="D18" s="172">
        <v>10655</v>
      </c>
      <c r="E18" s="189">
        <v>6704</v>
      </c>
      <c r="F18" s="172">
        <f t="shared" si="1"/>
        <v>17359</v>
      </c>
      <c r="G18" s="390">
        <f t="shared" si="0"/>
        <v>84.99521378430121</v>
      </c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  <c r="FH18" s="160"/>
      <c r="FI18" s="160"/>
      <c r="FJ18" s="160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60"/>
      <c r="FW18" s="160"/>
      <c r="FX18" s="160"/>
      <c r="FY18" s="160"/>
      <c r="FZ18" s="160"/>
      <c r="GA18" s="160"/>
      <c r="GB18" s="160"/>
      <c r="GC18" s="160"/>
      <c r="GD18" s="160"/>
      <c r="GE18" s="160"/>
      <c r="GF18" s="160"/>
      <c r="GG18" s="160"/>
      <c r="GH18" s="160"/>
      <c r="GI18" s="160"/>
      <c r="GJ18" s="160"/>
      <c r="GK18" s="160"/>
      <c r="GL18" s="160"/>
      <c r="GM18" s="160"/>
      <c r="GN18" s="160"/>
      <c r="GO18" s="160"/>
      <c r="GP18" s="160"/>
      <c r="GQ18" s="160"/>
      <c r="GR18" s="160"/>
      <c r="GS18" s="160"/>
      <c r="GT18" s="160"/>
      <c r="GU18" s="160"/>
      <c r="GV18" s="160"/>
      <c r="GW18" s="160"/>
      <c r="GX18" s="160"/>
      <c r="GY18" s="160"/>
      <c r="GZ18" s="160"/>
      <c r="HA18" s="160"/>
      <c r="HB18" s="160"/>
      <c r="HC18" s="160"/>
      <c r="HD18" s="160"/>
      <c r="HE18" s="160"/>
      <c r="HF18" s="160"/>
      <c r="HG18" s="160"/>
      <c r="HH18" s="160"/>
      <c r="HI18" s="160"/>
      <c r="HJ18" s="160"/>
      <c r="HK18" s="160"/>
      <c r="HL18" s="160"/>
      <c r="HM18" s="160"/>
      <c r="HN18" s="160"/>
      <c r="HO18" s="160"/>
      <c r="HP18" s="160"/>
      <c r="HQ18" s="160"/>
      <c r="HR18" s="160"/>
      <c r="HS18" s="160"/>
      <c r="HT18" s="160"/>
      <c r="HU18" s="160"/>
      <c r="HV18" s="160"/>
      <c r="HW18" s="160"/>
      <c r="HX18" s="160"/>
      <c r="HY18" s="160"/>
      <c r="HZ18" s="160"/>
      <c r="IA18" s="160"/>
      <c r="IB18" s="160"/>
      <c r="IC18" s="160"/>
      <c r="ID18" s="160"/>
      <c r="IE18" s="160"/>
      <c r="IF18" s="160"/>
    </row>
    <row r="19" spans="1:240" s="136" customFormat="1" ht="18.75" customHeight="1">
      <c r="A19" s="203" t="s">
        <v>92</v>
      </c>
      <c r="B19" s="171" t="s">
        <v>93</v>
      </c>
      <c r="C19" s="189">
        <v>3086</v>
      </c>
      <c r="D19" s="172">
        <v>3086</v>
      </c>
      <c r="E19" s="189">
        <v>42</v>
      </c>
      <c r="F19" s="172">
        <f t="shared" si="1"/>
        <v>3128</v>
      </c>
      <c r="G19" s="390">
        <f t="shared" si="0"/>
        <v>100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  <c r="FH19" s="160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60"/>
      <c r="GC19" s="160"/>
      <c r="GD19" s="160"/>
      <c r="GE19" s="160"/>
      <c r="GF19" s="160"/>
      <c r="GG19" s="160"/>
      <c r="GH19" s="160"/>
      <c r="GI19" s="160"/>
      <c r="GJ19" s="160"/>
      <c r="GK19" s="160"/>
      <c r="GL19" s="160"/>
      <c r="GM19" s="160"/>
      <c r="GN19" s="160"/>
      <c r="GO19" s="160"/>
      <c r="GP19" s="160"/>
      <c r="GQ19" s="160"/>
      <c r="GR19" s="160"/>
      <c r="GS19" s="160"/>
      <c r="GT19" s="160"/>
      <c r="GU19" s="160"/>
      <c r="GV19" s="160"/>
      <c r="GW19" s="160"/>
      <c r="GX19" s="160"/>
      <c r="GY19" s="160"/>
      <c r="GZ19" s="160"/>
      <c r="HA19" s="160"/>
      <c r="HB19" s="160"/>
      <c r="HC19" s="160"/>
      <c r="HD19" s="160"/>
      <c r="HE19" s="160"/>
      <c r="HF19" s="160"/>
      <c r="HG19" s="160"/>
      <c r="HH19" s="160"/>
      <c r="HI19" s="160"/>
      <c r="HJ19" s="160"/>
      <c r="HK19" s="160"/>
      <c r="HL19" s="160"/>
      <c r="HM19" s="160"/>
      <c r="HN19" s="160"/>
      <c r="HO19" s="160"/>
      <c r="HP19" s="160"/>
      <c r="HQ19" s="160"/>
      <c r="HR19" s="160"/>
      <c r="HS19" s="160"/>
      <c r="HT19" s="160"/>
      <c r="HU19" s="160"/>
      <c r="HV19" s="160"/>
      <c r="HW19" s="160"/>
      <c r="HX19" s="160"/>
      <c r="HY19" s="160"/>
      <c r="HZ19" s="160"/>
      <c r="IA19" s="160"/>
      <c r="IB19" s="160"/>
      <c r="IC19" s="160"/>
      <c r="ID19" s="160"/>
      <c r="IE19" s="160"/>
      <c r="IF19" s="160"/>
    </row>
    <row r="20" spans="1:240" s="136" customFormat="1" ht="18.75" customHeight="1">
      <c r="A20" s="203" t="s">
        <v>94</v>
      </c>
      <c r="B20" s="392" t="s">
        <v>95</v>
      </c>
      <c r="C20" s="189">
        <v>68826</v>
      </c>
      <c r="D20" s="172">
        <v>66800</v>
      </c>
      <c r="E20" s="189">
        <v>12345</v>
      </c>
      <c r="F20" s="172">
        <f t="shared" si="1"/>
        <v>79145</v>
      </c>
      <c r="G20" s="390">
        <f aca="true" t="shared" si="2" ref="G20:G30">D20/C20*100</f>
        <v>97.05634498590648</v>
      </c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  <c r="FH20" s="160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0"/>
      <c r="FY20" s="160"/>
      <c r="FZ20" s="160"/>
      <c r="GA20" s="160"/>
      <c r="GB20" s="160"/>
      <c r="GC20" s="160"/>
      <c r="GD20" s="160"/>
      <c r="GE20" s="160"/>
      <c r="GF20" s="160"/>
      <c r="GG20" s="160"/>
      <c r="GH20" s="160"/>
      <c r="GI20" s="160"/>
      <c r="GJ20" s="160"/>
      <c r="GK20" s="160"/>
      <c r="GL20" s="160"/>
      <c r="GM20" s="160"/>
      <c r="GN20" s="160"/>
      <c r="GO20" s="160"/>
      <c r="GP20" s="160"/>
      <c r="GQ20" s="160"/>
      <c r="GR20" s="160"/>
      <c r="GS20" s="160"/>
      <c r="GT20" s="160"/>
      <c r="GU20" s="160"/>
      <c r="GV20" s="160"/>
      <c r="GW20" s="160"/>
      <c r="GX20" s="160"/>
      <c r="GY20" s="160"/>
      <c r="GZ20" s="160"/>
      <c r="HA20" s="160"/>
      <c r="HB20" s="160"/>
      <c r="HC20" s="160"/>
      <c r="HD20" s="160"/>
      <c r="HE20" s="160"/>
      <c r="HF20" s="160"/>
      <c r="HG20" s="160"/>
      <c r="HH20" s="160"/>
      <c r="HI20" s="160"/>
      <c r="HJ20" s="160"/>
      <c r="HK20" s="160"/>
      <c r="HL20" s="160"/>
      <c r="HM20" s="160"/>
      <c r="HN20" s="160"/>
      <c r="HO20" s="160"/>
      <c r="HP20" s="160"/>
      <c r="HQ20" s="160"/>
      <c r="HR20" s="160"/>
      <c r="HS20" s="160"/>
      <c r="HT20" s="160"/>
      <c r="HU20" s="160"/>
      <c r="HV20" s="160"/>
      <c r="HW20" s="160"/>
      <c r="HX20" s="160"/>
      <c r="HY20" s="160"/>
      <c r="HZ20" s="160"/>
      <c r="IA20" s="160"/>
      <c r="IB20" s="160"/>
      <c r="IC20" s="160"/>
      <c r="ID20" s="160"/>
      <c r="IE20" s="160"/>
      <c r="IF20" s="160"/>
    </row>
    <row r="21" spans="1:240" s="136" customFormat="1" ht="18.75" customHeight="1">
      <c r="A21" s="203" t="s">
        <v>96</v>
      </c>
      <c r="B21" s="392" t="s">
        <v>97</v>
      </c>
      <c r="C21" s="189"/>
      <c r="D21" s="172"/>
      <c r="E21" s="189">
        <v>337</v>
      </c>
      <c r="F21" s="172">
        <f t="shared" si="1"/>
        <v>337</v>
      </c>
      <c r="G21" s="39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0"/>
      <c r="FY21" s="160"/>
      <c r="FZ21" s="160"/>
      <c r="GA21" s="160"/>
      <c r="GB21" s="160"/>
      <c r="GC21" s="160"/>
      <c r="GD21" s="160"/>
      <c r="GE21" s="160"/>
      <c r="GF21" s="160"/>
      <c r="GG21" s="160"/>
      <c r="GH21" s="160"/>
      <c r="GI21" s="160"/>
      <c r="GJ21" s="160"/>
      <c r="GK21" s="160"/>
      <c r="GL21" s="160"/>
      <c r="GM21" s="160"/>
      <c r="GN21" s="160"/>
      <c r="GO21" s="160"/>
      <c r="GP21" s="160"/>
      <c r="GQ21" s="160"/>
      <c r="GR21" s="160"/>
      <c r="GS21" s="160"/>
      <c r="GT21" s="160"/>
      <c r="GU21" s="160"/>
      <c r="GV21" s="160"/>
      <c r="GW21" s="160"/>
      <c r="GX21" s="160"/>
      <c r="GY21" s="160"/>
      <c r="GZ21" s="160"/>
      <c r="HA21" s="160"/>
      <c r="HB21" s="160"/>
      <c r="HC21" s="160"/>
      <c r="HD21" s="160"/>
      <c r="HE21" s="160"/>
      <c r="HF21" s="160"/>
      <c r="HG21" s="160"/>
      <c r="HH21" s="160"/>
      <c r="HI21" s="160"/>
      <c r="HJ21" s="160"/>
      <c r="HK21" s="160"/>
      <c r="HL21" s="160"/>
      <c r="HM21" s="160"/>
      <c r="HN21" s="160"/>
      <c r="HO21" s="160"/>
      <c r="HP21" s="160"/>
      <c r="HQ21" s="160"/>
      <c r="HR21" s="160"/>
      <c r="HS21" s="160"/>
      <c r="HT21" s="160"/>
      <c r="HU21" s="160"/>
      <c r="HV21" s="160"/>
      <c r="HW21" s="160"/>
      <c r="HX21" s="160"/>
      <c r="HY21" s="160"/>
      <c r="HZ21" s="160"/>
      <c r="IA21" s="160"/>
      <c r="IB21" s="160"/>
      <c r="IC21" s="160"/>
      <c r="ID21" s="160"/>
      <c r="IE21" s="160"/>
      <c r="IF21" s="160"/>
    </row>
    <row r="22" spans="1:240" s="136" customFormat="1" ht="18.75" customHeight="1">
      <c r="A22" s="203" t="s">
        <v>98</v>
      </c>
      <c r="B22" s="392" t="s">
        <v>99</v>
      </c>
      <c r="C22" s="189">
        <v>279</v>
      </c>
      <c r="D22" s="172">
        <v>279</v>
      </c>
      <c r="E22" s="189"/>
      <c r="F22" s="172">
        <f t="shared" si="1"/>
        <v>279</v>
      </c>
      <c r="G22" s="390">
        <f t="shared" si="2"/>
        <v>100</v>
      </c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  <c r="GF22" s="160"/>
      <c r="GG22" s="160"/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  <c r="HY22" s="160"/>
      <c r="HZ22" s="160"/>
      <c r="IA22" s="160"/>
      <c r="IB22" s="160"/>
      <c r="IC22" s="160"/>
      <c r="ID22" s="160"/>
      <c r="IE22" s="160"/>
      <c r="IF22" s="160"/>
    </row>
    <row r="23" spans="1:240" s="136" customFormat="1" ht="18.75" customHeight="1">
      <c r="A23" s="203" t="s">
        <v>100</v>
      </c>
      <c r="B23" s="392" t="s">
        <v>101</v>
      </c>
      <c r="C23" s="189">
        <v>587</v>
      </c>
      <c r="D23" s="172">
        <v>587</v>
      </c>
      <c r="E23" s="189">
        <v>20650</v>
      </c>
      <c r="F23" s="172">
        <f t="shared" si="1"/>
        <v>21237</v>
      </c>
      <c r="G23" s="390">
        <f t="shared" si="2"/>
        <v>100</v>
      </c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  <c r="HX23" s="160"/>
      <c r="HY23" s="160"/>
      <c r="HZ23" s="160"/>
      <c r="IA23" s="160"/>
      <c r="IB23" s="160"/>
      <c r="IC23" s="160"/>
      <c r="ID23" s="160"/>
      <c r="IE23" s="160"/>
      <c r="IF23" s="160"/>
    </row>
    <row r="24" spans="1:240" s="136" customFormat="1" ht="18.75" customHeight="1">
      <c r="A24" s="203" t="s">
        <v>102</v>
      </c>
      <c r="B24" s="392" t="s">
        <v>103</v>
      </c>
      <c r="C24" s="189">
        <v>3502</v>
      </c>
      <c r="D24" s="172">
        <v>2402</v>
      </c>
      <c r="E24" s="189"/>
      <c r="F24" s="172">
        <f t="shared" si="1"/>
        <v>2402</v>
      </c>
      <c r="G24" s="390">
        <f t="shared" si="2"/>
        <v>68.58937749857225</v>
      </c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  <c r="GE24" s="160"/>
      <c r="GF24" s="160"/>
      <c r="GG24" s="160"/>
      <c r="GH24" s="160"/>
      <c r="GI24" s="160"/>
      <c r="GJ24" s="160"/>
      <c r="GK24" s="160"/>
      <c r="GL24" s="160"/>
      <c r="GM24" s="160"/>
      <c r="GN24" s="160"/>
      <c r="GO24" s="160"/>
      <c r="GP24" s="160"/>
      <c r="GQ24" s="160"/>
      <c r="GR24" s="160"/>
      <c r="GS24" s="160"/>
      <c r="GT24" s="160"/>
      <c r="GU24" s="160"/>
      <c r="GV24" s="160"/>
      <c r="GW24" s="160"/>
      <c r="GX24" s="160"/>
      <c r="GY24" s="160"/>
      <c r="GZ24" s="160"/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  <c r="HX24" s="160"/>
      <c r="HY24" s="160"/>
      <c r="HZ24" s="160"/>
      <c r="IA24" s="160"/>
      <c r="IB24" s="160"/>
      <c r="IC24" s="160"/>
      <c r="ID24" s="160"/>
      <c r="IE24" s="160"/>
      <c r="IF24" s="160"/>
    </row>
    <row r="25" spans="1:240" s="136" customFormat="1" ht="18.75" customHeight="1">
      <c r="A25" s="393" t="s">
        <v>104</v>
      </c>
      <c r="B25" s="392" t="s">
        <v>105</v>
      </c>
      <c r="C25" s="189"/>
      <c r="D25" s="172"/>
      <c r="E25" s="189">
        <v>6</v>
      </c>
      <c r="F25" s="172">
        <f t="shared" si="1"/>
        <v>6</v>
      </c>
      <c r="G25" s="39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  <c r="HX25" s="160"/>
      <c r="HY25" s="160"/>
      <c r="HZ25" s="160"/>
      <c r="IA25" s="160"/>
      <c r="IB25" s="160"/>
      <c r="IC25" s="160"/>
      <c r="ID25" s="160"/>
      <c r="IE25" s="160"/>
      <c r="IF25" s="160"/>
    </row>
    <row r="26" spans="1:7" s="160" customFormat="1" ht="18.75" customHeight="1">
      <c r="A26" s="203" t="s">
        <v>106</v>
      </c>
      <c r="B26" s="392" t="s">
        <v>107</v>
      </c>
      <c r="C26" s="189">
        <v>7744</v>
      </c>
      <c r="D26" s="172">
        <v>7000</v>
      </c>
      <c r="E26" s="189"/>
      <c r="F26" s="172">
        <f t="shared" si="1"/>
        <v>7000</v>
      </c>
      <c r="G26" s="390">
        <f t="shared" si="2"/>
        <v>90.39256198347107</v>
      </c>
    </row>
    <row r="27" spans="1:7" s="160" customFormat="1" ht="18.75" customHeight="1">
      <c r="A27" s="203" t="s">
        <v>108</v>
      </c>
      <c r="B27" s="392" t="s">
        <v>109</v>
      </c>
      <c r="C27" s="189">
        <v>5000</v>
      </c>
      <c r="D27" s="394"/>
      <c r="E27" s="189"/>
      <c r="F27" s="172"/>
      <c r="G27" s="390">
        <f t="shared" si="2"/>
        <v>0</v>
      </c>
    </row>
    <row r="28" spans="1:7" s="160" customFormat="1" ht="18.75" customHeight="1">
      <c r="A28" s="203" t="s">
        <v>110</v>
      </c>
      <c r="B28" s="392" t="s">
        <v>111</v>
      </c>
      <c r="C28" s="395">
        <v>2000</v>
      </c>
      <c r="D28" s="394">
        <v>2013</v>
      </c>
      <c r="E28" s="395"/>
      <c r="F28" s="172">
        <f>D28+E28</f>
        <v>2013</v>
      </c>
      <c r="G28" s="390">
        <f t="shared" si="2"/>
        <v>100.64999999999999</v>
      </c>
    </row>
    <row r="29" spans="1:7" s="160" customFormat="1" ht="18.75" customHeight="1">
      <c r="A29" s="203" t="s">
        <v>112</v>
      </c>
      <c r="B29" s="392" t="s">
        <v>113</v>
      </c>
      <c r="C29" s="189">
        <v>1878</v>
      </c>
      <c r="D29" s="172">
        <v>1878</v>
      </c>
      <c r="E29" s="189"/>
      <c r="F29" s="172">
        <f>D29+E29</f>
        <v>1878</v>
      </c>
      <c r="G29" s="390">
        <f t="shared" si="2"/>
        <v>100</v>
      </c>
    </row>
    <row r="30" spans="1:7" s="160" customFormat="1" ht="18.75" customHeight="1">
      <c r="A30" s="396" t="s">
        <v>114</v>
      </c>
      <c r="B30" s="397" t="s">
        <v>115</v>
      </c>
      <c r="C30" s="68">
        <v>2</v>
      </c>
      <c r="D30" s="398">
        <v>61</v>
      </c>
      <c r="E30" s="68"/>
      <c r="F30" s="398">
        <f>D30+E30</f>
        <v>61</v>
      </c>
      <c r="G30" s="399">
        <f t="shared" si="2"/>
        <v>3050</v>
      </c>
    </row>
    <row r="31" spans="3:6" ht="14.25">
      <c r="C31" s="192"/>
      <c r="D31" s="400"/>
      <c r="E31" s="192"/>
      <c r="F31" s="192"/>
    </row>
    <row r="32" spans="3:5" ht="14.25">
      <c r="C32" s="192"/>
      <c r="E32" s="192"/>
    </row>
    <row r="33" spans="3:6" ht="14.25">
      <c r="C33" s="192"/>
      <c r="D33" s="192"/>
      <c r="E33" s="192"/>
      <c r="F33" s="180"/>
    </row>
    <row r="34" spans="5:6" ht="14.25">
      <c r="E34" s="192"/>
      <c r="F34" s="180"/>
    </row>
  </sheetData>
  <sheetProtection/>
  <mergeCells count="8">
    <mergeCell ref="A1:B1"/>
    <mergeCell ref="A2:G2"/>
    <mergeCell ref="A3:B3"/>
    <mergeCell ref="D4:F4"/>
    <mergeCell ref="A4:A6"/>
    <mergeCell ref="B4:B6"/>
    <mergeCell ref="C4:C5"/>
    <mergeCell ref="G4:G5"/>
  </mergeCells>
  <printOptions horizontalCentered="1"/>
  <pageMargins left="0.8300000000000001" right="0.8300000000000001" top="0.7900000000000001" bottom="0.7900000000000001" header="0.51" footer="0.51"/>
  <pageSetup firstPageNumber="16" useFirstPageNumber="1" fitToHeight="1" fitToWidth="1" horizontalDpi="600" verticalDpi="6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G17" sqref="G17"/>
    </sheetView>
  </sheetViews>
  <sheetFormatPr defaultColWidth="9.00390625" defaultRowHeight="14.25"/>
  <cols>
    <col min="1" max="1" width="7.375" style="349" customWidth="1"/>
    <col min="2" max="2" width="36.375" style="349" customWidth="1"/>
    <col min="3" max="3" width="15.375" style="349" customWidth="1"/>
    <col min="4" max="4" width="15.25390625" style="350" customWidth="1"/>
    <col min="5" max="5" width="16.625" style="349" customWidth="1"/>
    <col min="6" max="6" width="17.25390625" style="349" customWidth="1"/>
    <col min="7" max="7" width="17.00390625" style="349" customWidth="1"/>
    <col min="8" max="8" width="18.375" style="349" customWidth="1"/>
    <col min="9" max="9" width="14.625" style="349" customWidth="1"/>
    <col min="10" max="16384" width="9.00390625" style="349" customWidth="1"/>
  </cols>
  <sheetData>
    <row r="1" ht="14.25">
      <c r="A1" s="349" t="s">
        <v>116</v>
      </c>
    </row>
    <row r="2" spans="1:8" ht="24" customHeight="1">
      <c r="A2" s="245" t="s">
        <v>117</v>
      </c>
      <c r="B2" s="245"/>
      <c r="C2" s="245"/>
      <c r="D2" s="245"/>
      <c r="E2" s="245"/>
      <c r="F2" s="245"/>
      <c r="G2" s="245"/>
      <c r="H2" s="245"/>
    </row>
    <row r="3" spans="1:8" s="318" customFormat="1" ht="21.75" customHeight="1">
      <c r="A3" s="349"/>
      <c r="B3" s="351"/>
      <c r="C3" s="352"/>
      <c r="D3" s="353"/>
      <c r="E3" s="354"/>
      <c r="F3" s="353"/>
      <c r="G3" s="355"/>
      <c r="H3" s="356" t="s">
        <v>2</v>
      </c>
    </row>
    <row r="4" spans="1:8" s="318" customFormat="1" ht="24" customHeight="1">
      <c r="A4" s="184" t="s">
        <v>43</v>
      </c>
      <c r="B4" s="321" t="s">
        <v>3</v>
      </c>
      <c r="C4" s="36" t="s">
        <v>4</v>
      </c>
      <c r="D4" s="221" t="s">
        <v>5</v>
      </c>
      <c r="E4" s="221"/>
      <c r="F4" s="221"/>
      <c r="G4" s="221"/>
      <c r="H4" s="322" t="s">
        <v>118</v>
      </c>
    </row>
    <row r="5" spans="1:8" ht="24" customHeight="1">
      <c r="A5" s="187"/>
      <c r="B5" s="225"/>
      <c r="C5" s="324"/>
      <c r="D5" s="324" t="s">
        <v>7</v>
      </c>
      <c r="E5" s="324" t="s">
        <v>8</v>
      </c>
      <c r="F5" s="225" t="s">
        <v>9</v>
      </c>
      <c r="G5" s="225" t="s">
        <v>119</v>
      </c>
      <c r="H5" s="326"/>
    </row>
    <row r="6" spans="1:8" ht="24" customHeight="1">
      <c r="A6" s="187" t="s">
        <v>45</v>
      </c>
      <c r="B6" s="357" t="s">
        <v>120</v>
      </c>
      <c r="C6" s="358">
        <f>C7+C8+C9</f>
        <v>492450</v>
      </c>
      <c r="D6" s="358">
        <f>D7+D8+D9</f>
        <v>326057</v>
      </c>
      <c r="E6" s="358">
        <f>E7+E8+E9</f>
        <v>477876</v>
      </c>
      <c r="F6" s="358">
        <f aca="true" t="shared" si="0" ref="F6:F12">D6-E6</f>
        <v>-151819</v>
      </c>
      <c r="G6" s="359">
        <f aca="true" t="shared" si="1" ref="G6:G12">F6/E6*100</f>
        <v>-31.76953854137893</v>
      </c>
      <c r="H6" s="360">
        <f aca="true" t="shared" si="2" ref="H6:H12">D6/C6*100</f>
        <v>66.21118895319323</v>
      </c>
    </row>
    <row r="7" spans="1:8" ht="24" customHeight="1">
      <c r="A7" s="187"/>
      <c r="B7" s="129" t="s">
        <v>121</v>
      </c>
      <c r="C7" s="172">
        <v>492450</v>
      </c>
      <c r="D7" s="358">
        <v>320627</v>
      </c>
      <c r="E7" s="358">
        <v>468928</v>
      </c>
      <c r="F7" s="358"/>
      <c r="G7" s="359"/>
      <c r="H7" s="360"/>
    </row>
    <row r="8" spans="1:8" ht="24" customHeight="1">
      <c r="A8" s="187"/>
      <c r="B8" s="129" t="s">
        <v>122</v>
      </c>
      <c r="C8" s="172">
        <v>-5000</v>
      </c>
      <c r="D8" s="358">
        <v>-379</v>
      </c>
      <c r="E8" s="358">
        <v>-1535</v>
      </c>
      <c r="F8" s="358"/>
      <c r="G8" s="359"/>
      <c r="H8" s="360"/>
    </row>
    <row r="9" spans="1:8" ht="24" customHeight="1">
      <c r="A9" s="187"/>
      <c r="B9" s="129" t="s">
        <v>123</v>
      </c>
      <c r="C9" s="172">
        <v>5000</v>
      </c>
      <c r="D9" s="172">
        <v>5809</v>
      </c>
      <c r="E9" s="358">
        <v>10483</v>
      </c>
      <c r="F9" s="358"/>
      <c r="G9" s="359"/>
      <c r="H9" s="360"/>
    </row>
    <row r="10" spans="1:8" ht="24" customHeight="1">
      <c r="A10" s="187" t="s">
        <v>47</v>
      </c>
      <c r="B10" s="357" t="s">
        <v>124</v>
      </c>
      <c r="C10" s="172">
        <v>27000</v>
      </c>
      <c r="D10" s="358">
        <v>17721</v>
      </c>
      <c r="E10" s="358">
        <v>25430</v>
      </c>
      <c r="F10" s="358">
        <f t="shared" si="0"/>
        <v>-7709</v>
      </c>
      <c r="G10" s="359">
        <f t="shared" si="1"/>
        <v>-30.314589068029886</v>
      </c>
      <c r="H10" s="360">
        <f t="shared" si="2"/>
        <v>65.63333333333333</v>
      </c>
    </row>
    <row r="11" spans="1:8" ht="24" customHeight="1">
      <c r="A11" s="187" t="s">
        <v>55</v>
      </c>
      <c r="B11" s="357" t="s">
        <v>125</v>
      </c>
      <c r="C11" s="172">
        <v>550</v>
      </c>
      <c r="D11" s="358">
        <v>523</v>
      </c>
      <c r="E11" s="358">
        <v>266</v>
      </c>
      <c r="F11" s="358">
        <f t="shared" si="0"/>
        <v>257</v>
      </c>
      <c r="G11" s="359">
        <f t="shared" si="1"/>
        <v>96.61654135338345</v>
      </c>
      <c r="H11" s="360">
        <f t="shared" si="2"/>
        <v>95.0909090909091</v>
      </c>
    </row>
    <row r="12" spans="1:8" ht="24" customHeight="1">
      <c r="A12" s="187"/>
      <c r="B12" s="361" t="s">
        <v>126</v>
      </c>
      <c r="C12" s="362">
        <f>C6+C10+C11</f>
        <v>520000</v>
      </c>
      <c r="D12" s="362">
        <f>D6+D10+D11</f>
        <v>344301</v>
      </c>
      <c r="E12" s="362">
        <f>E6+E10+E11</f>
        <v>503572</v>
      </c>
      <c r="F12" s="362">
        <f t="shared" si="0"/>
        <v>-159271</v>
      </c>
      <c r="G12" s="363">
        <f t="shared" si="1"/>
        <v>-31.628247797732996</v>
      </c>
      <c r="H12" s="364">
        <f t="shared" si="2"/>
        <v>66.21173076923077</v>
      </c>
    </row>
    <row r="13" spans="1:9" ht="24" customHeight="1">
      <c r="A13" s="187" t="s">
        <v>57</v>
      </c>
      <c r="B13" s="128" t="s">
        <v>127</v>
      </c>
      <c r="C13" s="358">
        <v>96162</v>
      </c>
      <c r="D13" s="358">
        <v>96162</v>
      </c>
      <c r="E13" s="358">
        <v>191314</v>
      </c>
      <c r="F13" s="358"/>
      <c r="G13" s="359"/>
      <c r="H13" s="360"/>
      <c r="I13" s="375"/>
    </row>
    <row r="14" spans="1:8" ht="24" customHeight="1">
      <c r="A14" s="187" t="s">
        <v>59</v>
      </c>
      <c r="B14" s="129" t="s">
        <v>128</v>
      </c>
      <c r="C14" s="358"/>
      <c r="D14" s="358">
        <v>2483</v>
      </c>
      <c r="E14" s="358">
        <v>4044</v>
      </c>
      <c r="F14" s="358"/>
      <c r="G14" s="359"/>
      <c r="H14" s="360"/>
    </row>
    <row r="15" spans="1:8" ht="24" customHeight="1">
      <c r="A15" s="193" t="s">
        <v>63</v>
      </c>
      <c r="B15" s="188" t="s">
        <v>129</v>
      </c>
      <c r="C15" s="358"/>
      <c r="D15" s="358">
        <v>195700</v>
      </c>
      <c r="E15" s="358">
        <v>70848</v>
      </c>
      <c r="F15" s="358"/>
      <c r="G15" s="359"/>
      <c r="H15" s="360"/>
    </row>
    <row r="16" spans="1:8" ht="24" customHeight="1">
      <c r="A16" s="365" t="s">
        <v>65</v>
      </c>
      <c r="B16" s="366" t="s">
        <v>130</v>
      </c>
      <c r="C16" s="358">
        <v>105065</v>
      </c>
      <c r="D16" s="358">
        <v>105065</v>
      </c>
      <c r="E16" s="358">
        <v>129000</v>
      </c>
      <c r="F16" s="358"/>
      <c r="G16" s="359"/>
      <c r="H16" s="360"/>
    </row>
    <row r="17" spans="1:8" ht="24" customHeight="1">
      <c r="A17" s="365" t="s">
        <v>67</v>
      </c>
      <c r="B17" s="366" t="s">
        <v>131</v>
      </c>
      <c r="C17" s="358"/>
      <c r="D17" s="358"/>
      <c r="E17" s="358">
        <v>37500</v>
      </c>
      <c r="F17" s="358"/>
      <c r="G17" s="359"/>
      <c r="H17" s="360"/>
    </row>
    <row r="18" spans="1:8" ht="24" customHeight="1">
      <c r="A18" s="365" t="s">
        <v>86</v>
      </c>
      <c r="B18" s="130" t="s">
        <v>132</v>
      </c>
      <c r="C18" s="358">
        <v>-114020</v>
      </c>
      <c r="D18" s="358">
        <v>-114020</v>
      </c>
      <c r="E18" s="358">
        <v>-214519</v>
      </c>
      <c r="F18" s="358"/>
      <c r="G18" s="359"/>
      <c r="H18" s="360"/>
    </row>
    <row r="19" spans="1:8" ht="24" customHeight="1">
      <c r="A19" s="365" t="s">
        <v>88</v>
      </c>
      <c r="B19" s="130" t="s">
        <v>133</v>
      </c>
      <c r="C19" s="367">
        <v>-105065</v>
      </c>
      <c r="D19" s="367">
        <v>-105065</v>
      </c>
      <c r="E19" s="367">
        <v>-59000</v>
      </c>
      <c r="F19" s="358"/>
      <c r="G19" s="359"/>
      <c r="H19" s="368"/>
    </row>
    <row r="20" spans="1:8" ht="24" customHeight="1">
      <c r="A20" s="365" t="s">
        <v>90</v>
      </c>
      <c r="B20" s="131" t="s">
        <v>134</v>
      </c>
      <c r="C20" s="367">
        <v>-30000</v>
      </c>
      <c r="D20" s="367">
        <v>-30000</v>
      </c>
      <c r="E20" s="367"/>
      <c r="F20" s="358"/>
      <c r="G20" s="359"/>
      <c r="H20" s="369"/>
    </row>
    <row r="21" spans="1:8" ht="24" customHeight="1">
      <c r="A21" s="370"/>
      <c r="B21" s="371" t="s">
        <v>135</v>
      </c>
      <c r="C21" s="372">
        <f>SUM(C12:C20)</f>
        <v>472142</v>
      </c>
      <c r="D21" s="372">
        <f>SUM(D12:D20)</f>
        <v>494626</v>
      </c>
      <c r="E21" s="372">
        <f>SUM(E12:E20)</f>
        <v>662759</v>
      </c>
      <c r="F21" s="372">
        <f>D21-E21</f>
        <v>-168133</v>
      </c>
      <c r="G21" s="373">
        <f>F21/E21*100</f>
        <v>-25.368648332199186</v>
      </c>
      <c r="H21" s="374">
        <f>D21/C21*100</f>
        <v>104.76212664833884</v>
      </c>
    </row>
    <row r="22" ht="24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</sheetData>
  <sheetProtection/>
  <mergeCells count="6">
    <mergeCell ref="A2:H2"/>
    <mergeCell ref="D4:G4"/>
    <mergeCell ref="A4:A5"/>
    <mergeCell ref="B4:B5"/>
    <mergeCell ref="C4:C5"/>
    <mergeCell ref="H4:H5"/>
  </mergeCells>
  <printOptions horizontalCentered="1"/>
  <pageMargins left="0.8300000000000001" right="0.8300000000000001" top="0.7900000000000001" bottom="0.7900000000000001" header="0.51" footer="0.51"/>
  <pageSetup firstPageNumber="17" useFirstPageNumber="1" fitToHeight="1" fitToWidth="1" horizontalDpi="600" verticalDpi="600" orientation="landscape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Zeros="0" workbookViewId="0" topLeftCell="A1">
      <selection activeCell="D34" sqref="D34"/>
    </sheetView>
  </sheetViews>
  <sheetFormatPr defaultColWidth="9.00390625" defaultRowHeight="14.25"/>
  <cols>
    <col min="1" max="1" width="59.00390625" style="290" customWidth="1"/>
    <col min="2" max="2" width="19.75390625" style="290" customWidth="1"/>
    <col min="3" max="3" width="19.25390625" style="290" customWidth="1"/>
    <col min="4" max="4" width="19.875" style="290" customWidth="1"/>
    <col min="5" max="5" width="19.125" style="290" customWidth="1"/>
    <col min="6" max="6" width="18.75390625" style="290" customWidth="1"/>
    <col min="7" max="254" width="9.00390625" style="290" customWidth="1"/>
    <col min="255" max="16384" width="9.00390625" style="72" customWidth="1"/>
  </cols>
  <sheetData>
    <row r="1" ht="14.25">
      <c r="A1" s="290" t="s">
        <v>136</v>
      </c>
    </row>
    <row r="2" spans="1:6" ht="24" customHeight="1">
      <c r="A2" s="291" t="s">
        <v>137</v>
      </c>
      <c r="B2" s="291"/>
      <c r="C2" s="291"/>
      <c r="D2" s="291"/>
      <c r="E2" s="291"/>
      <c r="F2" s="291"/>
    </row>
    <row r="3" spans="1:6" s="286" customFormat="1" ht="21.75" customHeight="1">
      <c r="A3" s="292"/>
      <c r="B3" s="293"/>
      <c r="C3" s="293"/>
      <c r="D3" s="293"/>
      <c r="E3" s="293"/>
      <c r="F3" s="339" t="s">
        <v>2</v>
      </c>
    </row>
    <row r="4" spans="1:6" s="287" customFormat="1" ht="18.75" customHeight="1">
      <c r="A4" s="295" t="s">
        <v>3</v>
      </c>
      <c r="B4" s="296" t="s">
        <v>4</v>
      </c>
      <c r="C4" s="340" t="s">
        <v>5</v>
      </c>
      <c r="D4" s="340"/>
      <c r="E4" s="340"/>
      <c r="F4" s="299" t="s">
        <v>6</v>
      </c>
    </row>
    <row r="5" spans="1:6" s="287" customFormat="1" ht="18.75" customHeight="1">
      <c r="A5" s="300"/>
      <c r="B5" s="301"/>
      <c r="C5" s="302" t="s">
        <v>138</v>
      </c>
      <c r="D5" s="303" t="s">
        <v>139</v>
      </c>
      <c r="E5" s="302" t="s">
        <v>74</v>
      </c>
      <c r="F5" s="304"/>
    </row>
    <row r="6" spans="1:6" s="287" customFormat="1" ht="18.75" customHeight="1">
      <c r="A6" s="300"/>
      <c r="B6" s="301">
        <v>1</v>
      </c>
      <c r="C6" s="302">
        <v>2</v>
      </c>
      <c r="D6" s="302">
        <v>3</v>
      </c>
      <c r="E6" s="302" t="s">
        <v>75</v>
      </c>
      <c r="F6" s="304" t="s">
        <v>76</v>
      </c>
    </row>
    <row r="7" spans="1:6" s="337" customFormat="1" ht="21" customHeight="1">
      <c r="A7" s="56" t="s">
        <v>140</v>
      </c>
      <c r="B7" s="305">
        <f>B8+B9+B25+B26+B27</f>
        <v>450320</v>
      </c>
      <c r="C7" s="305">
        <f>C8+C9+C25+C26+C27</f>
        <v>296191</v>
      </c>
      <c r="D7" s="305">
        <f>D8+D9+D25+D26+D27</f>
        <v>125880</v>
      </c>
      <c r="E7" s="305">
        <f aca="true" t="shared" si="0" ref="E7:E17">C7+D7</f>
        <v>422071</v>
      </c>
      <c r="F7" s="341">
        <f aca="true" t="shared" si="1" ref="F7:F20">C7/B7*100</f>
        <v>65.77344999111743</v>
      </c>
    </row>
    <row r="8" spans="1:6" s="338" customFormat="1" ht="21" customHeight="1">
      <c r="A8" s="342" t="s">
        <v>141</v>
      </c>
      <c r="B8" s="305"/>
      <c r="C8" s="305"/>
      <c r="D8" s="343">
        <v>7</v>
      </c>
      <c r="E8" s="343">
        <f t="shared" si="0"/>
        <v>7</v>
      </c>
      <c r="F8" s="341"/>
    </row>
    <row r="9" spans="1:6" ht="21" customHeight="1">
      <c r="A9" s="344" t="s">
        <v>142</v>
      </c>
      <c r="B9" s="189">
        <f>B10+B19+B21+B23+B22</f>
        <v>441913</v>
      </c>
      <c r="C9" s="189">
        <f>C10+C19+C21+C23+C22</f>
        <v>287676</v>
      </c>
      <c r="D9" s="189">
        <f>D10+D19+D21+D23+D22</f>
        <v>125554</v>
      </c>
      <c r="E9" s="343">
        <f t="shared" si="0"/>
        <v>413230</v>
      </c>
      <c r="F9" s="341">
        <f t="shared" si="1"/>
        <v>65.09788125717053</v>
      </c>
    </row>
    <row r="10" spans="1:6" ht="21" customHeight="1">
      <c r="A10" s="344" t="s">
        <v>143</v>
      </c>
      <c r="B10" s="189">
        <f>SUM(B11:B18)</f>
        <v>414913</v>
      </c>
      <c r="C10" s="189">
        <f>SUM(C11:C18)</f>
        <v>269676</v>
      </c>
      <c r="D10" s="189">
        <f>SUM(D11:D18)</f>
        <v>125554</v>
      </c>
      <c r="E10" s="343">
        <f t="shared" si="0"/>
        <v>395230</v>
      </c>
      <c r="F10" s="341">
        <f t="shared" si="1"/>
        <v>64.99579429904583</v>
      </c>
    </row>
    <row r="11" spans="1:6" ht="21" customHeight="1">
      <c r="A11" s="342" t="s">
        <v>144</v>
      </c>
      <c r="B11" s="189">
        <v>170664</v>
      </c>
      <c r="C11" s="189">
        <v>110184</v>
      </c>
      <c r="D11" s="189">
        <v>125000</v>
      </c>
      <c r="E11" s="343">
        <f t="shared" si="0"/>
        <v>235184</v>
      </c>
      <c r="F11" s="341">
        <f t="shared" si="1"/>
        <v>64.56194628041064</v>
      </c>
    </row>
    <row r="12" spans="1:6" ht="21" customHeight="1">
      <c r="A12" s="342" t="s">
        <v>145</v>
      </c>
      <c r="B12" s="189">
        <v>6732</v>
      </c>
      <c r="C12" s="189">
        <v>3838</v>
      </c>
      <c r="D12" s="189"/>
      <c r="E12" s="343">
        <f t="shared" si="0"/>
        <v>3838</v>
      </c>
      <c r="F12" s="341">
        <f t="shared" si="1"/>
        <v>57.01128936423054</v>
      </c>
    </row>
    <row r="13" spans="1:6" ht="21" customHeight="1">
      <c r="A13" s="342" t="s">
        <v>146</v>
      </c>
      <c r="B13" s="189">
        <v>186871</v>
      </c>
      <c r="C13" s="189">
        <v>105903</v>
      </c>
      <c r="D13" s="189">
        <v>500</v>
      </c>
      <c r="E13" s="343">
        <f t="shared" si="0"/>
        <v>106403</v>
      </c>
      <c r="F13" s="341">
        <f t="shared" si="1"/>
        <v>56.67171471228816</v>
      </c>
    </row>
    <row r="14" spans="1:6" ht="21" customHeight="1" hidden="1">
      <c r="A14" s="342" t="s">
        <v>147</v>
      </c>
      <c r="B14" s="189">
        <v>0</v>
      </c>
      <c r="C14" s="189"/>
      <c r="D14" s="189"/>
      <c r="E14" s="343">
        <f t="shared" si="0"/>
        <v>0</v>
      </c>
      <c r="F14" s="341"/>
    </row>
    <row r="15" spans="1:6" ht="21" customHeight="1">
      <c r="A15" s="342" t="s">
        <v>148</v>
      </c>
      <c r="B15" s="189">
        <v>4000</v>
      </c>
      <c r="C15" s="189">
        <v>4000</v>
      </c>
      <c r="D15" s="189"/>
      <c r="E15" s="343">
        <f t="shared" si="0"/>
        <v>4000</v>
      </c>
      <c r="F15" s="341">
        <f t="shared" si="1"/>
        <v>100</v>
      </c>
    </row>
    <row r="16" spans="1:6" ht="21" customHeight="1">
      <c r="A16" s="342" t="s">
        <v>149</v>
      </c>
      <c r="B16" s="189">
        <v>1919</v>
      </c>
      <c r="C16" s="189">
        <v>1919</v>
      </c>
      <c r="D16" s="189"/>
      <c r="E16" s="343">
        <f t="shared" si="0"/>
        <v>1919</v>
      </c>
      <c r="F16" s="341">
        <f t="shared" si="1"/>
        <v>100</v>
      </c>
    </row>
    <row r="17" spans="1:6" ht="21" customHeight="1">
      <c r="A17" s="342" t="s">
        <v>150</v>
      </c>
      <c r="B17" s="189"/>
      <c r="C17" s="189"/>
      <c r="D17" s="189">
        <v>54</v>
      </c>
      <c r="E17" s="343">
        <f t="shared" si="0"/>
        <v>54</v>
      </c>
      <c r="F17" s="341"/>
    </row>
    <row r="18" spans="1:6" ht="21" customHeight="1">
      <c r="A18" s="342" t="s">
        <v>151</v>
      </c>
      <c r="B18" s="189">
        <v>44727</v>
      </c>
      <c r="C18" s="189">
        <v>43832</v>
      </c>
      <c r="D18" s="189"/>
      <c r="E18" s="343">
        <f aca="true" t="shared" si="2" ref="E18:E27">C18+D18</f>
        <v>43832</v>
      </c>
      <c r="F18" s="341">
        <f t="shared" si="1"/>
        <v>97.99897153844434</v>
      </c>
    </row>
    <row r="19" spans="1:6" ht="21" customHeight="1">
      <c r="A19" s="344" t="s">
        <v>152</v>
      </c>
      <c r="B19" s="189">
        <f>B20</f>
        <v>27000</v>
      </c>
      <c r="C19" s="189">
        <f>C20</f>
        <v>18000</v>
      </c>
      <c r="D19" s="189">
        <f>D20</f>
        <v>0</v>
      </c>
      <c r="E19" s="343">
        <f t="shared" si="2"/>
        <v>18000</v>
      </c>
      <c r="F19" s="341">
        <f t="shared" si="1"/>
        <v>66.66666666666666</v>
      </c>
    </row>
    <row r="20" spans="1:6" ht="21" customHeight="1">
      <c r="A20" s="342" t="s">
        <v>144</v>
      </c>
      <c r="B20" s="189">
        <v>27000</v>
      </c>
      <c r="C20" s="189">
        <v>18000</v>
      </c>
      <c r="D20" s="189"/>
      <c r="E20" s="343">
        <f t="shared" si="2"/>
        <v>18000</v>
      </c>
      <c r="F20" s="341">
        <f t="shared" si="1"/>
        <v>66.66666666666666</v>
      </c>
    </row>
    <row r="21" spans="1:6" ht="21" customHeight="1" hidden="1">
      <c r="A21" s="344" t="s">
        <v>153</v>
      </c>
      <c r="B21" s="189"/>
      <c r="C21" s="189"/>
      <c r="D21" s="189"/>
      <c r="E21" s="343">
        <f t="shared" si="2"/>
        <v>0</v>
      </c>
      <c r="F21" s="341"/>
    </row>
    <row r="22" spans="1:6" ht="21" customHeight="1" hidden="1">
      <c r="A22" s="344" t="s">
        <v>154</v>
      </c>
      <c r="B22" s="189"/>
      <c r="C22" s="189"/>
      <c r="D22" s="189"/>
      <c r="E22" s="343">
        <f t="shared" si="2"/>
        <v>0</v>
      </c>
      <c r="F22" s="341"/>
    </row>
    <row r="23" spans="1:6" ht="21" customHeight="1" hidden="1">
      <c r="A23" s="344" t="s">
        <v>155</v>
      </c>
      <c r="B23" s="189"/>
      <c r="C23" s="189"/>
      <c r="D23" s="189"/>
      <c r="E23" s="343">
        <f t="shared" si="2"/>
        <v>0</v>
      </c>
      <c r="F23" s="341" t="e">
        <f>C23/B23*100</f>
        <v>#DIV/0!</v>
      </c>
    </row>
    <row r="24" spans="1:6" ht="21" customHeight="1" hidden="1">
      <c r="A24" s="344" t="s">
        <v>156</v>
      </c>
      <c r="B24" s="189"/>
      <c r="C24" s="189"/>
      <c r="D24" s="189"/>
      <c r="E24" s="343">
        <f t="shared" si="2"/>
        <v>0</v>
      </c>
      <c r="F24" s="341" t="e">
        <f>C24/B24*100</f>
        <v>#DIV/0!</v>
      </c>
    </row>
    <row r="25" spans="1:6" ht="21" customHeight="1">
      <c r="A25" s="345" t="s">
        <v>157</v>
      </c>
      <c r="B25" s="189">
        <v>8401</v>
      </c>
      <c r="C25" s="189">
        <v>8400</v>
      </c>
      <c r="D25" s="189"/>
      <c r="E25" s="343">
        <f t="shared" si="2"/>
        <v>8400</v>
      </c>
      <c r="F25" s="341">
        <f>C25/B25*100</f>
        <v>99.98809665516009</v>
      </c>
    </row>
    <row r="26" spans="1:6" ht="21" customHeight="1">
      <c r="A26" s="345" t="s">
        <v>158</v>
      </c>
      <c r="B26" s="189">
        <v>6</v>
      </c>
      <c r="C26" s="189">
        <v>115</v>
      </c>
      <c r="D26" s="189"/>
      <c r="E26" s="343">
        <f t="shared" si="2"/>
        <v>115</v>
      </c>
      <c r="F26" s="341">
        <f>C26/B26*100</f>
        <v>1916.6666666666667</v>
      </c>
    </row>
    <row r="27" spans="1:6" ht="21" customHeight="1">
      <c r="A27" s="346" t="s">
        <v>159</v>
      </c>
      <c r="B27" s="68"/>
      <c r="C27" s="68"/>
      <c r="D27" s="68">
        <v>319</v>
      </c>
      <c r="E27" s="68">
        <f t="shared" si="2"/>
        <v>319</v>
      </c>
      <c r="F27" s="347"/>
    </row>
    <row r="38" spans="2:4" ht="15.75">
      <c r="B38" s="348"/>
      <c r="C38" s="348"/>
      <c r="D38" s="348"/>
    </row>
  </sheetData>
  <sheetProtection/>
  <mergeCells count="5">
    <mergeCell ref="A2:F2"/>
    <mergeCell ref="C4:E4"/>
    <mergeCell ref="A4:A6"/>
    <mergeCell ref="B4:B5"/>
    <mergeCell ref="F4:F5"/>
  </mergeCells>
  <printOptions horizontalCentered="1"/>
  <pageMargins left="0.8300000000000001" right="0.8300000000000001" top="0.7900000000000001" bottom="0.7900000000000001" header="0.51" footer="0.51"/>
  <pageSetup firstPageNumber="18" useFirstPageNumber="1" fitToHeight="1" fitToWidth="1" horizontalDpi="600" verticalDpi="600" orientation="landscape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G11" sqref="G11"/>
    </sheetView>
  </sheetViews>
  <sheetFormatPr defaultColWidth="9.00390625" defaultRowHeight="14.25"/>
  <cols>
    <col min="1" max="1" width="48.50390625" style="52" customWidth="1"/>
    <col min="2" max="2" width="14.875" style="52" customWidth="1"/>
    <col min="3" max="3" width="14.75390625" style="52" customWidth="1"/>
    <col min="4" max="4" width="15.125" style="52" customWidth="1"/>
    <col min="5" max="5" width="15.625" style="52" customWidth="1"/>
    <col min="6" max="6" width="15.75390625" style="52" customWidth="1"/>
    <col min="7" max="7" width="15.625" style="52" customWidth="1"/>
    <col min="8" max="16384" width="9.00390625" style="52" customWidth="1"/>
  </cols>
  <sheetData>
    <row r="1" ht="21" customHeight="1">
      <c r="A1" s="290" t="s">
        <v>160</v>
      </c>
    </row>
    <row r="2" spans="1:7" s="285" customFormat="1" ht="37.5" customHeight="1">
      <c r="A2" s="291" t="s">
        <v>161</v>
      </c>
      <c r="B2" s="291"/>
      <c r="C2" s="291"/>
      <c r="D2" s="291"/>
      <c r="E2" s="291"/>
      <c r="F2" s="291"/>
      <c r="G2" s="291"/>
    </row>
    <row r="3" spans="1:7" s="286" customFormat="1" ht="19.5" customHeight="1">
      <c r="A3" s="292"/>
      <c r="B3" s="293"/>
      <c r="C3" s="293"/>
      <c r="D3" s="293"/>
      <c r="E3" s="293"/>
      <c r="F3" s="293"/>
      <c r="G3" s="294" t="s">
        <v>2</v>
      </c>
    </row>
    <row r="4" spans="1:7" s="318" customFormat="1" ht="21.75" customHeight="1">
      <c r="A4" s="320" t="s">
        <v>3</v>
      </c>
      <c r="B4" s="36" t="s">
        <v>4</v>
      </c>
      <c r="C4" s="221" t="s">
        <v>5</v>
      </c>
      <c r="D4" s="221"/>
      <c r="E4" s="321" t="s">
        <v>162</v>
      </c>
      <c r="F4" s="321"/>
      <c r="G4" s="322" t="s">
        <v>118</v>
      </c>
    </row>
    <row r="5" spans="1:7" s="319" customFormat="1" ht="21.75" customHeight="1">
      <c r="A5" s="323"/>
      <c r="B5" s="324"/>
      <c r="C5" s="325" t="s">
        <v>7</v>
      </c>
      <c r="D5" s="325" t="s">
        <v>8</v>
      </c>
      <c r="E5" s="225" t="s">
        <v>9</v>
      </c>
      <c r="F5" s="225" t="s">
        <v>119</v>
      </c>
      <c r="G5" s="326"/>
    </row>
    <row r="6" spans="1:7" ht="30.75" customHeight="1">
      <c r="A6" s="327" t="s">
        <v>163</v>
      </c>
      <c r="B6" s="228">
        <f>B7+B9</f>
        <v>4044</v>
      </c>
      <c r="C6" s="228">
        <f>C7+C9</f>
        <v>4044</v>
      </c>
      <c r="D6" s="228">
        <f>D7+D9</f>
        <v>34247</v>
      </c>
      <c r="E6" s="228">
        <f>C6-D6</f>
        <v>-30203</v>
      </c>
      <c r="F6" s="328">
        <f>E6/D6*100</f>
        <v>-88.19166642333634</v>
      </c>
      <c r="G6" s="329">
        <f>C6/B6*100</f>
        <v>100</v>
      </c>
    </row>
    <row r="7" spans="1:7" ht="30.75" customHeight="1">
      <c r="A7" s="330" t="s">
        <v>164</v>
      </c>
      <c r="B7" s="233">
        <f>B8</f>
        <v>489</v>
      </c>
      <c r="C7" s="233">
        <f>C8</f>
        <v>489</v>
      </c>
      <c r="D7" s="233">
        <f>D8</f>
        <v>34247</v>
      </c>
      <c r="E7" s="233"/>
      <c r="F7" s="331"/>
      <c r="G7" s="332"/>
    </row>
    <row r="8" spans="1:7" ht="30.75" customHeight="1">
      <c r="A8" s="80" t="s">
        <v>165</v>
      </c>
      <c r="B8" s="233">
        <v>489</v>
      </c>
      <c r="C8" s="333">
        <v>489</v>
      </c>
      <c r="D8" s="333">
        <v>34247</v>
      </c>
      <c r="E8" s="233"/>
      <c r="F8" s="331"/>
      <c r="G8" s="332"/>
    </row>
    <row r="9" spans="1:7" ht="30.75" customHeight="1">
      <c r="A9" s="330" t="s">
        <v>166</v>
      </c>
      <c r="B9" s="233">
        <f>B10</f>
        <v>3555</v>
      </c>
      <c r="C9" s="233">
        <f>C10</f>
        <v>3555</v>
      </c>
      <c r="D9" s="233">
        <f>D10</f>
        <v>0</v>
      </c>
      <c r="E9" s="233"/>
      <c r="F9" s="331"/>
      <c r="G9" s="332"/>
    </row>
    <row r="10" spans="1:7" ht="30.75" customHeight="1">
      <c r="A10" s="330" t="s">
        <v>167</v>
      </c>
      <c r="B10" s="233">
        <v>3555</v>
      </c>
      <c r="C10" s="333">
        <v>3555</v>
      </c>
      <c r="D10" s="333"/>
      <c r="E10" s="233"/>
      <c r="F10" s="331"/>
      <c r="G10" s="332"/>
    </row>
    <row r="11" spans="1:7" ht="30.75" customHeight="1">
      <c r="A11" s="327" t="s">
        <v>168</v>
      </c>
      <c r="B11" s="233"/>
      <c r="C11" s="334">
        <v>3</v>
      </c>
      <c r="D11" s="334">
        <v>1</v>
      </c>
      <c r="E11" s="228">
        <f aca="true" t="shared" si="0" ref="E7:E14">C11-D11</f>
        <v>2</v>
      </c>
      <c r="F11" s="328">
        <f aca="true" t="shared" si="1" ref="F7:F14">E11/D11*100</f>
        <v>200</v>
      </c>
      <c r="G11" s="332"/>
    </row>
    <row r="12" spans="1:7" ht="30.75" customHeight="1">
      <c r="A12" s="327" t="s">
        <v>169</v>
      </c>
      <c r="B12" s="74">
        <v>733</v>
      </c>
      <c r="C12" s="74">
        <v>1473</v>
      </c>
      <c r="D12" s="74">
        <v>2816</v>
      </c>
      <c r="E12" s="228">
        <f t="shared" si="0"/>
        <v>-1343</v>
      </c>
      <c r="F12" s="328">
        <f t="shared" si="1"/>
        <v>-47.69176136363637</v>
      </c>
      <c r="G12" s="329">
        <f>C12/B12*100</f>
        <v>200.9549795361528</v>
      </c>
    </row>
    <row r="13" spans="1:7" ht="30.75" customHeight="1">
      <c r="A13" s="327" t="s">
        <v>170</v>
      </c>
      <c r="B13" s="74">
        <v>-1317</v>
      </c>
      <c r="C13" s="74">
        <v>-1317</v>
      </c>
      <c r="D13" s="74">
        <v>-10290</v>
      </c>
      <c r="E13" s="228">
        <f t="shared" si="0"/>
        <v>8973</v>
      </c>
      <c r="F13" s="328">
        <f t="shared" si="1"/>
        <v>-87.20116618075802</v>
      </c>
      <c r="G13" s="329">
        <f>C13/B13*100</f>
        <v>100</v>
      </c>
    </row>
    <row r="14" spans="1:7" ht="30.75" customHeight="1">
      <c r="A14" s="240" t="s">
        <v>171</v>
      </c>
      <c r="B14" s="243">
        <f>B6+B12+B13+B11</f>
        <v>3460</v>
      </c>
      <c r="C14" s="243">
        <f>C6+C12+C13+C11</f>
        <v>4203</v>
      </c>
      <c r="D14" s="243">
        <f>D6+D12+D13+D11</f>
        <v>26774</v>
      </c>
      <c r="E14" s="243">
        <f t="shared" si="0"/>
        <v>-22571</v>
      </c>
      <c r="F14" s="335">
        <f t="shared" si="1"/>
        <v>-84.30193471278106</v>
      </c>
      <c r="G14" s="336">
        <f>C14/B14*100</f>
        <v>121.47398843930637</v>
      </c>
    </row>
  </sheetData>
  <sheetProtection/>
  <mergeCells count="6">
    <mergeCell ref="A2:G2"/>
    <mergeCell ref="C4:D4"/>
    <mergeCell ref="E4:F4"/>
    <mergeCell ref="A4:A5"/>
    <mergeCell ref="B4:B5"/>
    <mergeCell ref="G4:G5"/>
  </mergeCells>
  <printOptions horizontalCentered="1"/>
  <pageMargins left="0.8300000000000001" right="0.8300000000000001" top="0.7900000000000001" bottom="0.7900000000000001" header="0.51" footer="0.51"/>
  <pageSetup firstPageNumber="19" useFirstPageNumber="1" fitToHeight="1" fitToWidth="1"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G20" sqref="G20"/>
    </sheetView>
  </sheetViews>
  <sheetFormatPr defaultColWidth="9.00390625" defaultRowHeight="14.25"/>
  <cols>
    <col min="1" max="1" width="40.625" style="52" customWidth="1"/>
    <col min="2" max="5" width="16.625" style="52" customWidth="1"/>
    <col min="6" max="6" width="18.00390625" style="52" customWidth="1"/>
    <col min="7" max="16384" width="9.00390625" style="52" customWidth="1"/>
  </cols>
  <sheetData>
    <row r="1" ht="18.75" customHeight="1">
      <c r="A1" s="290" t="s">
        <v>172</v>
      </c>
    </row>
    <row r="2" spans="1:6" s="285" customFormat="1" ht="35.25" customHeight="1">
      <c r="A2" s="291" t="s">
        <v>173</v>
      </c>
      <c r="B2" s="291"/>
      <c r="C2" s="291"/>
      <c r="D2" s="291"/>
      <c r="E2" s="291"/>
      <c r="F2" s="291"/>
    </row>
    <row r="3" spans="1:6" s="286" customFormat="1" ht="21.75" customHeight="1">
      <c r="A3" s="292"/>
      <c r="B3" s="293"/>
      <c r="C3" s="293"/>
      <c r="D3" s="293"/>
      <c r="E3" s="293"/>
      <c r="F3" s="294" t="s">
        <v>2</v>
      </c>
    </row>
    <row r="4" spans="1:6" s="287" customFormat="1" ht="21.75" customHeight="1">
      <c r="A4" s="295" t="s">
        <v>3</v>
      </c>
      <c r="B4" s="296" t="s">
        <v>4</v>
      </c>
      <c r="C4" s="297" t="s">
        <v>5</v>
      </c>
      <c r="D4" s="298"/>
      <c r="E4" s="298"/>
      <c r="F4" s="299" t="s">
        <v>6</v>
      </c>
    </row>
    <row r="5" spans="1:6" s="288" customFormat="1" ht="21.75" customHeight="1">
      <c r="A5" s="300"/>
      <c r="B5" s="301"/>
      <c r="C5" s="302" t="s">
        <v>138</v>
      </c>
      <c r="D5" s="303" t="s">
        <v>139</v>
      </c>
      <c r="E5" s="302" t="s">
        <v>74</v>
      </c>
      <c r="F5" s="304"/>
    </row>
    <row r="6" spans="1:6" s="285" customFormat="1" ht="35.25" customHeight="1">
      <c r="A6" s="56" t="s">
        <v>174</v>
      </c>
      <c r="B6" s="305">
        <f>B9+B11+B7</f>
        <v>2098</v>
      </c>
      <c r="C6" s="305">
        <f>C9+C11+C7</f>
        <v>98</v>
      </c>
      <c r="D6" s="305">
        <f>D9+D11+D7</f>
        <v>3</v>
      </c>
      <c r="E6" s="305">
        <f>E9+E11+E7</f>
        <v>101</v>
      </c>
      <c r="F6" s="306">
        <f>C6/B6*100</f>
        <v>4.671115347950429</v>
      </c>
    </row>
    <row r="7" spans="1:6" s="289" customFormat="1" ht="35.25" customHeight="1">
      <c r="A7" s="59" t="s">
        <v>175</v>
      </c>
      <c r="B7" s="307"/>
      <c r="C7" s="307"/>
      <c r="D7" s="308">
        <f>D8</f>
        <v>3</v>
      </c>
      <c r="E7" s="308">
        <f>C7+D7</f>
        <v>3</v>
      </c>
      <c r="F7" s="306"/>
    </row>
    <row r="8" spans="1:6" s="289" customFormat="1" ht="35.25" customHeight="1">
      <c r="A8" s="59" t="s">
        <v>176</v>
      </c>
      <c r="B8" s="307"/>
      <c r="C8" s="307"/>
      <c r="D8" s="308">
        <v>3</v>
      </c>
      <c r="E8" s="308">
        <f>C8+D8</f>
        <v>3</v>
      </c>
      <c r="F8" s="306"/>
    </row>
    <row r="9" spans="1:6" s="289" customFormat="1" ht="35.25" customHeight="1">
      <c r="A9" s="59" t="s">
        <v>177</v>
      </c>
      <c r="B9" s="307">
        <f>B10</f>
        <v>2000</v>
      </c>
      <c r="C9" s="307"/>
      <c r="D9" s="308"/>
      <c r="E9" s="308">
        <f>C9+D9</f>
        <v>0</v>
      </c>
      <c r="F9" s="306">
        <f>C9/B9*100</f>
        <v>0</v>
      </c>
    </row>
    <row r="10" spans="1:6" ht="35.25" customHeight="1">
      <c r="A10" s="309" t="s">
        <v>178</v>
      </c>
      <c r="B10" s="310">
        <v>2000</v>
      </c>
      <c r="C10" s="310"/>
      <c r="D10" s="311"/>
      <c r="E10" s="308">
        <f>C10+D10</f>
        <v>0</v>
      </c>
      <c r="F10" s="312">
        <f>C10/B10*100</f>
        <v>0</v>
      </c>
    </row>
    <row r="11" spans="1:6" ht="35.25" customHeight="1">
      <c r="A11" s="66" t="s">
        <v>179</v>
      </c>
      <c r="B11" s="313">
        <v>98</v>
      </c>
      <c r="C11" s="313">
        <v>98</v>
      </c>
      <c r="D11" s="314"/>
      <c r="E11" s="315">
        <f>C11+D11</f>
        <v>98</v>
      </c>
      <c r="F11" s="316">
        <f>C11/B11*100</f>
        <v>100</v>
      </c>
    </row>
    <row r="12" ht="22.5" customHeight="1">
      <c r="A12" s="317"/>
    </row>
  </sheetData>
  <sheetProtection/>
  <mergeCells count="5">
    <mergeCell ref="A2:F2"/>
    <mergeCell ref="C4:E4"/>
    <mergeCell ref="A4:A5"/>
    <mergeCell ref="B4:B5"/>
    <mergeCell ref="F4:F5"/>
  </mergeCells>
  <printOptions horizontalCentered="1"/>
  <pageMargins left="0.8300000000000001" right="0.8300000000000001" top="0.7900000000000001" bottom="0.7900000000000001" header="0.51" footer="0.51"/>
  <pageSetup firstPageNumber="20" useFirstPageNumber="1" fitToHeight="1" fitToWidth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SheetLayoutView="100" workbookViewId="0" topLeftCell="A1">
      <selection activeCell="H26" sqref="H26"/>
    </sheetView>
  </sheetViews>
  <sheetFormatPr defaultColWidth="9.00390625" defaultRowHeight="14.25"/>
  <cols>
    <col min="1" max="1" width="39.25390625" style="30" customWidth="1"/>
    <col min="2" max="2" width="20.75390625" style="30" customWidth="1"/>
    <col min="3" max="3" width="18.375" style="30" customWidth="1"/>
    <col min="4" max="4" width="18.875" style="30" customWidth="1"/>
    <col min="5" max="5" width="19.125" style="30" customWidth="1"/>
    <col min="6" max="253" width="9.00390625" style="30" customWidth="1"/>
  </cols>
  <sheetData>
    <row r="1" ht="21" customHeight="1">
      <c r="A1" t="s">
        <v>180</v>
      </c>
    </row>
    <row r="2" spans="1:5" ht="30.75" customHeight="1">
      <c r="A2" s="4" t="s">
        <v>181</v>
      </c>
      <c r="B2" s="4"/>
      <c r="C2" s="4"/>
      <c r="D2" s="4"/>
      <c r="E2" s="4"/>
    </row>
    <row r="3" spans="1:5" ht="36.75" customHeight="1">
      <c r="A3" s="268" t="s">
        <v>182</v>
      </c>
      <c r="B3" s="268"/>
      <c r="C3" s="268"/>
      <c r="D3" s="268"/>
      <c r="E3" s="268"/>
    </row>
    <row r="4" spans="1:5" ht="19.5" customHeight="1">
      <c r="A4" s="269" t="s">
        <v>183</v>
      </c>
      <c r="B4" s="270" t="s">
        <v>74</v>
      </c>
      <c r="C4" s="271" t="s">
        <v>184</v>
      </c>
      <c r="D4" s="271" t="s">
        <v>185</v>
      </c>
      <c r="E4" s="272" t="s">
        <v>186</v>
      </c>
    </row>
    <row r="5" spans="1:5" ht="18.75" customHeight="1">
      <c r="A5" s="273"/>
      <c r="B5" s="274"/>
      <c r="C5" s="275"/>
      <c r="D5" s="275"/>
      <c r="E5" s="276"/>
    </row>
    <row r="6" spans="1:5" ht="36.75" customHeight="1">
      <c r="A6" s="277" t="s">
        <v>187</v>
      </c>
      <c r="B6" s="278">
        <f>SUM(C6:E6)</f>
        <v>353870</v>
      </c>
      <c r="C6" s="278">
        <v>60000</v>
      </c>
      <c r="D6" s="278">
        <v>256370</v>
      </c>
      <c r="E6" s="279">
        <v>37500</v>
      </c>
    </row>
    <row r="7" spans="1:5" ht="36.75" customHeight="1">
      <c r="A7" s="277" t="s">
        <v>188</v>
      </c>
      <c r="B7" s="278">
        <f>SUM(C7:E7)</f>
        <v>195065</v>
      </c>
      <c r="C7" s="278">
        <v>90000</v>
      </c>
      <c r="D7" s="278">
        <v>105065</v>
      </c>
      <c r="E7" s="280"/>
    </row>
    <row r="8" spans="1:5" ht="36.75" customHeight="1">
      <c r="A8" s="277" t="s">
        <v>189</v>
      </c>
      <c r="B8" s="278">
        <f>SUM(C8:E8)</f>
        <v>135065</v>
      </c>
      <c r="C8" s="278">
        <v>30000</v>
      </c>
      <c r="D8" s="278">
        <v>105065</v>
      </c>
      <c r="E8" s="279"/>
    </row>
    <row r="9" spans="1:5" ht="36.75" customHeight="1">
      <c r="A9" s="281" t="s">
        <v>190</v>
      </c>
      <c r="B9" s="282">
        <f>SUM(C9:E9)</f>
        <v>413870</v>
      </c>
      <c r="C9" s="282">
        <f>C6+C7-C8</f>
        <v>120000</v>
      </c>
      <c r="D9" s="282">
        <f>D6+D7-D8</f>
        <v>256370</v>
      </c>
      <c r="E9" s="283">
        <f>E6+E7-E8</f>
        <v>37500</v>
      </c>
    </row>
    <row r="10" spans="2:5" ht="14.25">
      <c r="B10" s="284"/>
      <c r="C10" s="284"/>
      <c r="D10" s="284"/>
      <c r="E10" s="284"/>
    </row>
  </sheetData>
  <sheetProtection/>
  <mergeCells count="7">
    <mergeCell ref="A2:E2"/>
    <mergeCell ref="A3:E3"/>
    <mergeCell ref="A4:A5"/>
    <mergeCell ref="B4:B5"/>
    <mergeCell ref="C4:C5"/>
    <mergeCell ref="D4:D5"/>
    <mergeCell ref="E4:E5"/>
  </mergeCells>
  <printOptions horizontalCentered="1"/>
  <pageMargins left="0.75" right="0.75" top="0.8" bottom="0.8" header="0.5" footer="0.5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3"/>
  <sheetViews>
    <sheetView workbookViewId="0" topLeftCell="A1">
      <selection activeCell="M33" sqref="M33"/>
    </sheetView>
  </sheetViews>
  <sheetFormatPr defaultColWidth="9.00390625" defaultRowHeight="14.25"/>
  <cols>
    <col min="1" max="1" width="42.625" style="160" customWidth="1"/>
    <col min="2" max="2" width="23.375" style="160" customWidth="1"/>
    <col min="3" max="4" width="21.50390625" style="160" customWidth="1"/>
    <col min="5" max="5" width="19.625" style="160" customWidth="1"/>
    <col min="6" max="245" width="9.00390625" style="160" customWidth="1"/>
    <col min="246" max="251" width="9.00390625" style="72" customWidth="1"/>
    <col min="252" max="16384" width="9.00390625" style="72" customWidth="1"/>
  </cols>
  <sheetData>
    <row r="1" spans="1:2" ht="14.25">
      <c r="A1" s="181" t="s">
        <v>191</v>
      </c>
      <c r="B1" s="182"/>
    </row>
    <row r="2" spans="1:5" ht="27.75" customHeight="1">
      <c r="A2" s="245" t="s">
        <v>192</v>
      </c>
      <c r="B2" s="245"/>
      <c r="C2" s="245"/>
      <c r="D2" s="245"/>
      <c r="E2" s="245"/>
    </row>
    <row r="3" spans="1:5" ht="24" customHeight="1">
      <c r="A3" s="246"/>
      <c r="B3" s="247"/>
      <c r="C3" s="248"/>
      <c r="D3" s="248"/>
      <c r="E3" s="249" t="s">
        <v>2</v>
      </c>
    </row>
    <row r="4" spans="1:5" ht="27" customHeight="1">
      <c r="A4" s="250" t="s">
        <v>3</v>
      </c>
      <c r="B4" s="251" t="s">
        <v>193</v>
      </c>
      <c r="C4" s="251" t="s">
        <v>194</v>
      </c>
      <c r="D4" s="251" t="s">
        <v>9</v>
      </c>
      <c r="E4" s="252" t="s">
        <v>10</v>
      </c>
    </row>
    <row r="5" spans="1:5" ht="22.5" customHeight="1">
      <c r="A5" s="253" t="s">
        <v>11</v>
      </c>
      <c r="B5" s="254">
        <f>B6+B19</f>
        <v>390786</v>
      </c>
      <c r="C5" s="254">
        <f>C6+C19</f>
        <v>420095</v>
      </c>
      <c r="D5" s="254">
        <f>C5-B5</f>
        <v>29309</v>
      </c>
      <c r="E5" s="255">
        <f>D5/B5*100</f>
        <v>7.500012794726525</v>
      </c>
    </row>
    <row r="6" spans="1:5" ht="15" customHeight="1">
      <c r="A6" s="256" t="s">
        <v>12</v>
      </c>
      <c r="B6" s="254">
        <f>SUM(B7:B18)</f>
        <v>295620</v>
      </c>
      <c r="C6" s="254">
        <f>SUM(C7:C18)</f>
        <v>321886</v>
      </c>
      <c r="D6" s="254">
        <f aca="true" t="shared" si="0" ref="D6:D32">C6-B6</f>
        <v>26266</v>
      </c>
      <c r="E6" s="255">
        <f>D6/B6*100</f>
        <v>8.885055138353291</v>
      </c>
    </row>
    <row r="7" spans="1:245" s="180" customFormat="1" ht="15" customHeight="1">
      <c r="A7" s="257" t="s">
        <v>13</v>
      </c>
      <c r="B7" s="258">
        <f>'附表1-2021年一般预算收入'!C8</f>
        <v>98214</v>
      </c>
      <c r="C7" s="259">
        <v>107814</v>
      </c>
      <c r="D7" s="259">
        <f t="shared" si="0"/>
        <v>9600</v>
      </c>
      <c r="E7" s="260">
        <f>D7/B7*100</f>
        <v>9.774573889669497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</row>
    <row r="8" spans="1:245" s="180" customFormat="1" ht="15" customHeight="1">
      <c r="A8" s="257" t="s">
        <v>14</v>
      </c>
      <c r="B8" s="258">
        <f>'附表1-2021年一般预算收入'!C9</f>
        <v>97327</v>
      </c>
      <c r="C8" s="259">
        <v>91427</v>
      </c>
      <c r="D8" s="259">
        <f t="shared" si="0"/>
        <v>-5900</v>
      </c>
      <c r="E8" s="260">
        <f aca="true" t="shared" si="1" ref="E8:E32">D8/B8*100</f>
        <v>-6.062038283312956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</row>
    <row r="9" spans="1:245" s="180" customFormat="1" ht="15" customHeight="1">
      <c r="A9" s="257" t="s">
        <v>15</v>
      </c>
      <c r="B9" s="258">
        <f>'附表1-2021年一般预算收入'!C10</f>
        <v>17856</v>
      </c>
      <c r="C9" s="259">
        <v>17856</v>
      </c>
      <c r="D9" s="259">
        <f t="shared" si="0"/>
        <v>0</v>
      </c>
      <c r="E9" s="260">
        <f t="shared" si="1"/>
        <v>0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</row>
    <row r="10" spans="1:245" s="180" customFormat="1" ht="15" customHeight="1">
      <c r="A10" s="257" t="s">
        <v>16</v>
      </c>
      <c r="B10" s="258">
        <f>'附表1-2021年一般预算收入'!C11</f>
        <v>32</v>
      </c>
      <c r="C10" s="259">
        <v>40</v>
      </c>
      <c r="D10" s="259">
        <f t="shared" si="0"/>
        <v>8</v>
      </c>
      <c r="E10" s="260">
        <f t="shared" si="1"/>
        <v>25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</row>
    <row r="11" spans="1:245" s="180" customFormat="1" ht="15" customHeight="1">
      <c r="A11" s="257" t="s">
        <v>17</v>
      </c>
      <c r="B11" s="258">
        <f>'附表1-2021年一般预算收入'!C12</f>
        <v>44912</v>
      </c>
      <c r="C11" s="259">
        <v>47312</v>
      </c>
      <c r="D11" s="259">
        <f t="shared" si="0"/>
        <v>2400</v>
      </c>
      <c r="E11" s="260">
        <f t="shared" si="1"/>
        <v>5.3437833986462415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</row>
    <row r="12" spans="1:245" s="180" customFormat="1" ht="15" customHeight="1">
      <c r="A12" s="257" t="s">
        <v>18</v>
      </c>
      <c r="B12" s="258">
        <f>'附表1-2021年一般预算收入'!C13</f>
        <v>13428</v>
      </c>
      <c r="C12" s="259">
        <v>12428</v>
      </c>
      <c r="D12" s="259">
        <f t="shared" si="0"/>
        <v>-1000</v>
      </c>
      <c r="E12" s="260">
        <f t="shared" si="1"/>
        <v>-7.447125409591898</v>
      </c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</row>
    <row r="13" spans="1:245" s="180" customFormat="1" ht="15" customHeight="1">
      <c r="A13" s="257" t="s">
        <v>19</v>
      </c>
      <c r="B13" s="258">
        <f>'附表1-2021年一般预算收入'!C14</f>
        <v>7928</v>
      </c>
      <c r="C13" s="259">
        <v>8128</v>
      </c>
      <c r="D13" s="259">
        <f t="shared" si="0"/>
        <v>200</v>
      </c>
      <c r="E13" s="260">
        <f t="shared" si="1"/>
        <v>2.5227043390514634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</row>
    <row r="14" spans="1:245" s="180" customFormat="1" ht="15" customHeight="1">
      <c r="A14" s="257" t="s">
        <v>20</v>
      </c>
      <c r="B14" s="258">
        <f>'附表1-2021年一般预算收入'!C15</f>
        <v>3128</v>
      </c>
      <c r="C14" s="259">
        <v>3288</v>
      </c>
      <c r="D14" s="259">
        <f t="shared" si="0"/>
        <v>160</v>
      </c>
      <c r="E14" s="260">
        <f t="shared" si="1"/>
        <v>5.115089514066496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</row>
    <row r="15" spans="1:245" s="180" customFormat="1" ht="15" customHeight="1">
      <c r="A15" s="257" t="s">
        <v>21</v>
      </c>
      <c r="B15" s="258">
        <f>'附表1-2021年一般预算收入'!C16</f>
        <v>11236</v>
      </c>
      <c r="C15" s="259">
        <v>32000</v>
      </c>
      <c r="D15" s="259">
        <f t="shared" si="0"/>
        <v>20764</v>
      </c>
      <c r="E15" s="260">
        <f t="shared" si="1"/>
        <v>184.7988608045568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</row>
    <row r="16" spans="1:245" s="180" customFormat="1" ht="15" customHeight="1">
      <c r="A16" s="257" t="s">
        <v>22</v>
      </c>
      <c r="B16" s="258">
        <f>'附表1-2021年一般预算收入'!C17</f>
        <v>1113</v>
      </c>
      <c r="C16" s="259">
        <v>1200</v>
      </c>
      <c r="D16" s="259">
        <f t="shared" si="0"/>
        <v>87</v>
      </c>
      <c r="E16" s="260">
        <f t="shared" si="1"/>
        <v>7.816711590296496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</row>
    <row r="17" spans="1:245" s="180" customFormat="1" ht="15" customHeight="1">
      <c r="A17" s="257" t="s">
        <v>23</v>
      </c>
      <c r="B17" s="258">
        <f>'附表1-2021年一般预算收入'!C18</f>
        <v>440</v>
      </c>
      <c r="C17" s="259">
        <v>392</v>
      </c>
      <c r="D17" s="259">
        <f t="shared" si="0"/>
        <v>-48</v>
      </c>
      <c r="E17" s="260">
        <f t="shared" si="1"/>
        <v>-10.909090909090908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</row>
    <row r="18" spans="1:245" s="180" customFormat="1" ht="15" customHeight="1">
      <c r="A18" s="257" t="s">
        <v>24</v>
      </c>
      <c r="B18" s="258">
        <f>'附表1-2021年一般预算收入'!C19</f>
        <v>6</v>
      </c>
      <c r="C18" s="259">
        <v>1</v>
      </c>
      <c r="D18" s="259">
        <f t="shared" si="0"/>
        <v>-5</v>
      </c>
      <c r="E18" s="260">
        <f t="shared" si="1"/>
        <v>-83.33333333333334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</row>
    <row r="19" spans="1:5" ht="15" customHeight="1">
      <c r="A19" s="256" t="s">
        <v>25</v>
      </c>
      <c r="B19" s="254">
        <f>SUM(B20:B24)</f>
        <v>95166</v>
      </c>
      <c r="C19" s="254">
        <f>SUM(C20:C24)</f>
        <v>98209</v>
      </c>
      <c r="D19" s="254">
        <f t="shared" si="0"/>
        <v>3043</v>
      </c>
      <c r="E19" s="255">
        <f t="shared" si="1"/>
        <v>3.1975705609146123</v>
      </c>
    </row>
    <row r="20" spans="1:245" s="180" customFormat="1" ht="15" customHeight="1">
      <c r="A20" s="257" t="s">
        <v>26</v>
      </c>
      <c r="B20" s="258">
        <f>'附表1-2021年一般预算收入'!C21</f>
        <v>20053</v>
      </c>
      <c r="C20" s="259">
        <v>20000</v>
      </c>
      <c r="D20" s="259">
        <f t="shared" si="0"/>
        <v>-53</v>
      </c>
      <c r="E20" s="260">
        <f t="shared" si="1"/>
        <v>-0.26429960604398345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</row>
    <row r="21" spans="1:245" s="180" customFormat="1" ht="15" customHeight="1">
      <c r="A21" s="257" t="s">
        <v>27</v>
      </c>
      <c r="B21" s="258">
        <f>'附表1-2021年一般预算收入'!C22</f>
        <v>15000</v>
      </c>
      <c r="C21" s="259">
        <v>8366</v>
      </c>
      <c r="D21" s="259">
        <f t="shared" si="0"/>
        <v>-6634</v>
      </c>
      <c r="E21" s="260">
        <f t="shared" si="1"/>
        <v>-44.22666666666667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</row>
    <row r="22" spans="1:245" s="180" customFormat="1" ht="15" customHeight="1">
      <c r="A22" s="257" t="s">
        <v>28</v>
      </c>
      <c r="B22" s="258">
        <f>'附表1-2021年一般预算收入'!C23</f>
        <v>1100</v>
      </c>
      <c r="C22" s="259">
        <v>647</v>
      </c>
      <c r="D22" s="259">
        <f t="shared" si="0"/>
        <v>-453</v>
      </c>
      <c r="E22" s="260">
        <f t="shared" si="1"/>
        <v>-41.18181818181818</v>
      </c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</row>
    <row r="23" spans="1:245" s="180" customFormat="1" ht="15" customHeight="1">
      <c r="A23" s="257" t="s">
        <v>29</v>
      </c>
      <c r="B23" s="258">
        <f>'附表1-2021年一般预算收入'!C24</f>
        <v>58628</v>
      </c>
      <c r="C23" s="259">
        <v>68696</v>
      </c>
      <c r="D23" s="259">
        <f t="shared" si="0"/>
        <v>10068</v>
      </c>
      <c r="E23" s="260">
        <f t="shared" si="1"/>
        <v>17.172681994951216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</row>
    <row r="24" spans="1:245" s="180" customFormat="1" ht="15" customHeight="1">
      <c r="A24" s="257" t="s">
        <v>30</v>
      </c>
      <c r="B24" s="258">
        <f>'附表1-2021年一般预算收入'!C25</f>
        <v>385</v>
      </c>
      <c r="C24" s="259">
        <v>500</v>
      </c>
      <c r="D24" s="259">
        <f t="shared" si="0"/>
        <v>115</v>
      </c>
      <c r="E24" s="260">
        <f t="shared" si="1"/>
        <v>29.87012987012987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</row>
    <row r="25" spans="1:5" ht="15" customHeight="1">
      <c r="A25" s="253" t="s">
        <v>31</v>
      </c>
      <c r="B25" s="261">
        <f>'附表1-2021年一般预算收入'!C26</f>
        <v>523445</v>
      </c>
      <c r="C25" s="261">
        <v>539571</v>
      </c>
      <c r="D25" s="254">
        <f t="shared" si="0"/>
        <v>16126</v>
      </c>
      <c r="E25" s="255">
        <f t="shared" si="1"/>
        <v>3.0807439176990896</v>
      </c>
    </row>
    <row r="26" spans="1:5" ht="15" customHeight="1">
      <c r="A26" s="253" t="s">
        <v>32</v>
      </c>
      <c r="B26" s="261">
        <f>'附表1-2021年一般预算收入'!C27</f>
        <v>1421646</v>
      </c>
      <c r="C26" s="261">
        <f>SUM(C27:C31)</f>
        <v>1422929</v>
      </c>
      <c r="D26" s="254">
        <f t="shared" si="0"/>
        <v>1283</v>
      </c>
      <c r="E26" s="255">
        <f t="shared" si="1"/>
        <v>0.09024750183941713</v>
      </c>
    </row>
    <row r="27" spans="1:245" s="180" customFormat="1" ht="15" customHeight="1" hidden="1">
      <c r="A27" s="257" t="s">
        <v>33</v>
      </c>
      <c r="B27" s="258">
        <f>'附表1-2021年一般预算收入'!C28</f>
        <v>245550</v>
      </c>
      <c r="C27" s="259">
        <v>269538</v>
      </c>
      <c r="D27" s="259">
        <f t="shared" si="0"/>
        <v>23988</v>
      </c>
      <c r="E27" s="260">
        <f t="shared" si="1"/>
        <v>9.769089798411729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</row>
    <row r="28" spans="1:245" s="180" customFormat="1" ht="15" customHeight="1" hidden="1">
      <c r="A28" s="257" t="s">
        <v>34</v>
      </c>
      <c r="B28" s="258">
        <f>'附表1-2021年一般预算收入'!C29</f>
        <v>706160</v>
      </c>
      <c r="C28" s="259">
        <v>703580</v>
      </c>
      <c r="D28" s="259">
        <f t="shared" si="0"/>
        <v>-2580</v>
      </c>
      <c r="E28" s="260">
        <f t="shared" si="1"/>
        <v>-0.3653562931913447</v>
      </c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</row>
    <row r="29" spans="1:245" s="180" customFormat="1" ht="15" customHeight="1" hidden="1">
      <c r="A29" s="257" t="s">
        <v>35</v>
      </c>
      <c r="B29" s="258">
        <f>'附表1-2021年一般预算收入'!C30</f>
        <v>364976</v>
      </c>
      <c r="C29" s="259">
        <v>342851</v>
      </c>
      <c r="D29" s="259">
        <f t="shared" si="0"/>
        <v>-22125</v>
      </c>
      <c r="E29" s="260">
        <f t="shared" si="1"/>
        <v>-6.062042435667003</v>
      </c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</row>
    <row r="30" spans="1:245" s="180" customFormat="1" ht="15" customHeight="1" hidden="1">
      <c r="A30" s="257" t="s">
        <v>36</v>
      </c>
      <c r="B30" s="258">
        <f>'附表1-2021年一般预算收入'!C31</f>
        <v>66960</v>
      </c>
      <c r="C30" s="259">
        <v>66960</v>
      </c>
      <c r="D30" s="259">
        <f t="shared" si="0"/>
        <v>0</v>
      </c>
      <c r="E30" s="260">
        <f t="shared" si="1"/>
        <v>0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</row>
    <row r="31" spans="1:245" s="180" customFormat="1" ht="15" customHeight="1" hidden="1">
      <c r="A31" s="257" t="s">
        <v>37</v>
      </c>
      <c r="B31" s="258">
        <f>'附表1-2021年一般预算收入'!C32</f>
        <v>38000</v>
      </c>
      <c r="C31" s="262">
        <v>40000</v>
      </c>
      <c r="D31" s="259">
        <f t="shared" si="0"/>
        <v>2000</v>
      </c>
      <c r="E31" s="260">
        <f t="shared" si="1"/>
        <v>5.263157894736842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</row>
    <row r="32" spans="1:5" ht="22.5" customHeight="1">
      <c r="A32" s="263" t="s">
        <v>39</v>
      </c>
      <c r="B32" s="264">
        <f>B5+B25+B26</f>
        <v>2335877</v>
      </c>
      <c r="C32" s="264">
        <f>C5+C25+C26</f>
        <v>2382595</v>
      </c>
      <c r="D32" s="265">
        <f t="shared" si="0"/>
        <v>46718</v>
      </c>
      <c r="E32" s="266">
        <f t="shared" si="1"/>
        <v>2.00001969281773</v>
      </c>
    </row>
    <row r="33" spans="1:5" ht="28.5" customHeight="1">
      <c r="A33" s="267"/>
      <c r="B33" s="267"/>
      <c r="C33" s="267"/>
      <c r="D33" s="267"/>
      <c r="E33" s="267"/>
    </row>
  </sheetData>
  <sheetProtection/>
  <mergeCells count="3">
    <mergeCell ref="A1:B1"/>
    <mergeCell ref="A2:E2"/>
    <mergeCell ref="A33:E33"/>
  </mergeCells>
  <printOptions horizontalCentered="1"/>
  <pageMargins left="0.8300000000000001" right="0.8300000000000001" top="0.7900000000000001" bottom="0.7900000000000001" header="0.2" footer="0.51"/>
  <pageSetup firstPageNumber="20" useFirstPageNumber="1"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Xtzj.User</dc:creator>
  <cp:keywords/>
  <dc:description/>
  <cp:lastModifiedBy>境墨辰影</cp:lastModifiedBy>
  <cp:lastPrinted>2020-12-26T01:15:20Z</cp:lastPrinted>
  <dcterms:created xsi:type="dcterms:W3CDTF">2007-12-11T00:54:05Z</dcterms:created>
  <dcterms:modified xsi:type="dcterms:W3CDTF">2023-11-10T01:28:06Z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43B4A891F0BE4CEC847B869E756EE604_12</vt:lpwstr>
  </property>
</Properties>
</file>